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metrovicova\Connecting Software\IK - IK0317_Huliman\03_Manazment_energetika 2017 de minimis\Verejne obstaravanie\zverejnene na web stranke\2. vyhlasenie VO\"/>
    </mc:Choice>
  </mc:AlternateContent>
  <bookViews>
    <workbookView xWindow="0" yWindow="0" windowWidth="23040" windowHeight="8556" activeTab="3"/>
  </bookViews>
  <sheets>
    <sheet name="Rekapitulácia stavby" sheetId="1" r:id="rId1"/>
    <sheet name="Vykurovanie" sheetId="6" r:id="rId2"/>
    <sheet name="Fotovoltaika" sheetId="7" r:id="rId3"/>
    <sheet name="Elektromontáže" sheetId="5" r:id="rId4"/>
  </sheets>
  <definedNames>
    <definedName name="_xlnm.Print_Area" localSheetId="3">Elektromontáže!$C$4:$Q$70,Elektromontáže!$C$76:$Q$94,Elektromontáže!$C$100:$Q$148</definedName>
    <definedName name="_xlnm.Print_Area" localSheetId="2">Fotovoltaika!$C$4:$P$66,Fotovoltaika!$C$72:$P$90,Fotovoltaika!$C$96:$P$109</definedName>
    <definedName name="_xlnm.Print_Area" localSheetId="0">'Rekapitulácia stavby'!$C$4:$AP$65,'Rekapitulácia stavby'!$C$71:$AP$88</definedName>
    <definedName name="_xlnm.Print_Area" localSheetId="1">Vykurovanie!$C$4:$P$68,Vykurovanie!$C$74:$P$93,Vykurovanie!$C$99:$P$201</definedName>
    <definedName name="_xlnm.Print_Titles" localSheetId="3">Elektromontáže!$110:$110</definedName>
    <definedName name="_xlnm.Print_Titles" localSheetId="2">Fotovoltaika!$106:$106</definedName>
    <definedName name="_xlnm.Print_Titles" localSheetId="0">'Rekapitulácia stavby'!$80:$80</definedName>
    <definedName name="_xlnm.Print_Titles" localSheetId="1">Vykurovanie!$109:$109</definedName>
  </definedNames>
  <calcPr calcId="152511"/>
</workbook>
</file>

<file path=xl/calcChain.xml><?xml version="1.0" encoding="utf-8"?>
<calcChain xmlns="http://schemas.openxmlformats.org/spreadsheetml/2006/main">
  <c r="AK27" i="1" l="1"/>
  <c r="BK110" i="7"/>
  <c r="BI110" i="7"/>
  <c r="BH110" i="7"/>
  <c r="BG110" i="7"/>
  <c r="BE110" i="7"/>
  <c r="AA110" i="7"/>
  <c r="Y110" i="7"/>
  <c r="W110" i="7"/>
  <c r="N110" i="7"/>
  <c r="BF110" i="7" s="1"/>
  <c r="M28" i="6" l="1"/>
  <c r="M277" i="6"/>
  <c r="M275" i="6"/>
  <c r="M274" i="6"/>
  <c r="M272" i="6"/>
  <c r="M271" i="6"/>
  <c r="M265" i="6"/>
  <c r="M266" i="6"/>
  <c r="M267" i="6"/>
  <c r="M268" i="6"/>
  <c r="M269" i="6"/>
  <c r="M260" i="6"/>
  <c r="M261" i="6"/>
  <c r="M262" i="6"/>
  <c r="M263" i="6"/>
  <c r="M264" i="6"/>
  <c r="M259" i="6"/>
  <c r="M256" i="6"/>
  <c r="M257" i="6"/>
  <c r="M251" i="6"/>
  <c r="M252" i="6"/>
  <c r="M253" i="6"/>
  <c r="M254" i="6"/>
  <c r="M255" i="6"/>
  <c r="M246" i="6"/>
  <c r="M247" i="6"/>
  <c r="M248" i="6"/>
  <c r="M249" i="6"/>
  <c r="M250" i="6"/>
  <c r="M245" i="6"/>
  <c r="M238" i="6"/>
  <c r="M239" i="6"/>
  <c r="M240" i="6"/>
  <c r="M241" i="6"/>
  <c r="M242" i="6"/>
  <c r="M243" i="6"/>
  <c r="M232" i="6"/>
  <c r="M233" i="6"/>
  <c r="M234" i="6"/>
  <c r="M235" i="6"/>
  <c r="M236" i="6"/>
  <c r="M237" i="6"/>
  <c r="M231" i="6"/>
  <c r="M230" i="6"/>
  <c r="M229" i="6"/>
  <c r="M228" i="6"/>
  <c r="M227" i="6"/>
  <c r="M224" i="6"/>
  <c r="M225" i="6"/>
  <c r="M223" i="6"/>
  <c r="M222" i="6"/>
  <c r="M221" i="6"/>
  <c r="M220" i="6"/>
  <c r="M219" i="6"/>
  <c r="M217" i="6"/>
  <c r="M216" i="6"/>
  <c r="M215" i="6"/>
  <c r="M214" i="6"/>
  <c r="M212" i="6"/>
  <c r="M211" i="6"/>
  <c r="M210" i="6"/>
  <c r="M209" i="6"/>
  <c r="M207" i="6"/>
  <c r="M206" i="6"/>
  <c r="M205" i="6"/>
  <c r="M203" i="6"/>
  <c r="M198" i="6"/>
  <c r="M197" i="6"/>
  <c r="M195" i="6"/>
  <c r="M194" i="6"/>
  <c r="M192" i="6"/>
  <c r="M191" i="6"/>
  <c r="M187" i="6"/>
  <c r="M188" i="6"/>
  <c r="M189" i="6"/>
  <c r="M183" i="6"/>
  <c r="M184" i="6"/>
  <c r="M185" i="6"/>
  <c r="M186" i="6"/>
  <c r="M178" i="6"/>
  <c r="M179" i="6"/>
  <c r="M180" i="6"/>
  <c r="M181" i="6"/>
  <c r="M182" i="6"/>
  <c r="M174" i="6"/>
  <c r="M175" i="6"/>
  <c r="M176" i="6"/>
  <c r="M177" i="6"/>
  <c r="M173" i="6"/>
  <c r="M169" i="6"/>
  <c r="M170" i="6"/>
  <c r="M171" i="6"/>
  <c r="M164" i="6"/>
  <c r="M165" i="6"/>
  <c r="M166" i="6"/>
  <c r="M167" i="6"/>
  <c r="M168" i="6"/>
  <c r="M159" i="6"/>
  <c r="M160" i="6"/>
  <c r="M161" i="6"/>
  <c r="M162" i="6"/>
  <c r="M163" i="6"/>
  <c r="M158" i="6"/>
  <c r="M153" i="6"/>
  <c r="M154" i="6"/>
  <c r="M155" i="6"/>
  <c r="M156" i="6"/>
  <c r="M152" i="6"/>
  <c r="M145" i="6"/>
  <c r="M146" i="6"/>
  <c r="M147" i="6"/>
  <c r="M148" i="6"/>
  <c r="M149" i="6"/>
  <c r="M150" i="6"/>
  <c r="M141" i="6"/>
  <c r="M142" i="6"/>
  <c r="M143" i="6"/>
  <c r="M144" i="6"/>
  <c r="M140" i="6"/>
  <c r="M139" i="6"/>
  <c r="M138" i="6"/>
  <c r="M137" i="6"/>
  <c r="M136" i="6"/>
  <c r="M135" i="6"/>
  <c r="M134" i="6"/>
  <c r="M133" i="6"/>
  <c r="M132" i="6"/>
  <c r="M131" i="6"/>
  <c r="M130" i="6"/>
  <c r="M128" i="6"/>
  <c r="M127" i="6"/>
  <c r="M126" i="6"/>
  <c r="M125" i="6"/>
  <c r="M124" i="6"/>
  <c r="M123" i="6"/>
  <c r="M200" i="6" l="1"/>
  <c r="M89" i="6" s="1"/>
  <c r="M121" i="6" l="1"/>
  <c r="M120" i="6"/>
  <c r="M119" i="6"/>
  <c r="M118" i="6"/>
  <c r="M117" i="6"/>
  <c r="M115" i="6"/>
  <c r="H32" i="7"/>
  <c r="M28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12" i="7"/>
  <c r="BJ109" i="7"/>
  <c r="Z109" i="7"/>
  <c r="Z108" i="7" s="1"/>
  <c r="X109" i="7"/>
  <c r="X108" i="7" s="1"/>
  <c r="V109" i="7"/>
  <c r="V108" i="7" s="1"/>
  <c r="F103" i="7"/>
  <c r="F101" i="7"/>
  <c r="F99" i="7"/>
  <c r="F79" i="7"/>
  <c r="F77" i="7"/>
  <c r="F75" i="7"/>
  <c r="N18" i="7"/>
  <c r="E18" i="7"/>
  <c r="N17" i="7"/>
  <c r="N15" i="7"/>
  <c r="E15" i="7"/>
  <c r="F104" i="7" s="1"/>
  <c r="N14" i="7"/>
  <c r="F6" i="7"/>
  <c r="F98" i="7" s="1"/>
  <c r="BJ201" i="6"/>
  <c r="BJ200" i="6" s="1"/>
  <c r="BH201" i="6"/>
  <c r="BG201" i="6"/>
  <c r="BF201" i="6"/>
  <c r="BD201" i="6"/>
  <c r="Z201" i="6"/>
  <c r="Z200" i="6" s="1"/>
  <c r="X201" i="6"/>
  <c r="X200" i="6" s="1"/>
  <c r="V201" i="6"/>
  <c r="V200" i="6" s="1"/>
  <c r="BE201" i="6"/>
  <c r="BJ113" i="6"/>
  <c r="BJ112" i="6" s="1"/>
  <c r="BH113" i="6"/>
  <c r="BG113" i="6"/>
  <c r="BF113" i="6"/>
  <c r="BD113" i="6"/>
  <c r="Z113" i="6"/>
  <c r="Z112" i="6" s="1"/>
  <c r="X113" i="6"/>
  <c r="X112" i="6" s="1"/>
  <c r="V113" i="6"/>
  <c r="V112" i="6" s="1"/>
  <c r="BE113" i="6"/>
  <c r="F106" i="6"/>
  <c r="F104" i="6"/>
  <c r="F102" i="6"/>
  <c r="F81" i="6"/>
  <c r="F79" i="6"/>
  <c r="F77" i="6"/>
  <c r="N18" i="6"/>
  <c r="E18" i="6"/>
  <c r="N17" i="6"/>
  <c r="N15" i="6"/>
  <c r="E15" i="6"/>
  <c r="F82" i="6" s="1"/>
  <c r="N14" i="6"/>
  <c r="F6" i="6"/>
  <c r="F76" i="6" s="1"/>
  <c r="BK148" i="5"/>
  <c r="BI148" i="5"/>
  <c r="BH148" i="5"/>
  <c r="BG148" i="5"/>
  <c r="BE148" i="5"/>
  <c r="AA148" i="5"/>
  <c r="Y148" i="5"/>
  <c r="W148" i="5"/>
  <c r="N148" i="5"/>
  <c r="BF148" i="5" s="1"/>
  <c r="BK147" i="5"/>
  <c r="BI147" i="5"/>
  <c r="BH147" i="5"/>
  <c r="BG147" i="5"/>
  <c r="BE147" i="5"/>
  <c r="AA147" i="5"/>
  <c r="Y147" i="5"/>
  <c r="W147" i="5"/>
  <c r="N147" i="5"/>
  <c r="BF147" i="5" s="1"/>
  <c r="BK146" i="5"/>
  <c r="BI146" i="5"/>
  <c r="BH146" i="5"/>
  <c r="BG146" i="5"/>
  <c r="BE146" i="5"/>
  <c r="AA146" i="5"/>
  <c r="Y146" i="5"/>
  <c r="W146" i="5"/>
  <c r="N146" i="5"/>
  <c r="BF146" i="5" s="1"/>
  <c r="BK145" i="5"/>
  <c r="BI145" i="5"/>
  <c r="BH145" i="5"/>
  <c r="BG145" i="5"/>
  <c r="BE145" i="5"/>
  <c r="AA145" i="5"/>
  <c r="Y145" i="5"/>
  <c r="W145" i="5"/>
  <c r="N145" i="5"/>
  <c r="BF145" i="5" s="1"/>
  <c r="BK144" i="5"/>
  <c r="BI144" i="5"/>
  <c r="BH144" i="5"/>
  <c r="BG144" i="5"/>
  <c r="BE144" i="5"/>
  <c r="AA144" i="5"/>
  <c r="Y144" i="5"/>
  <c r="W144" i="5"/>
  <c r="N144" i="5"/>
  <c r="BF144" i="5" s="1"/>
  <c r="BK143" i="5"/>
  <c r="BI143" i="5"/>
  <c r="BH143" i="5"/>
  <c r="BG143" i="5"/>
  <c r="BE143" i="5"/>
  <c r="AA143" i="5"/>
  <c r="Y143" i="5"/>
  <c r="W143" i="5"/>
  <c r="N143" i="5"/>
  <c r="BF143" i="5" s="1"/>
  <c r="BK142" i="5"/>
  <c r="BI142" i="5"/>
  <c r="BH142" i="5"/>
  <c r="BG142" i="5"/>
  <c r="BE142" i="5"/>
  <c r="AA142" i="5"/>
  <c r="Y142" i="5"/>
  <c r="W142" i="5"/>
  <c r="N142" i="5"/>
  <c r="BF142" i="5" s="1"/>
  <c r="BK141" i="5"/>
  <c r="BI141" i="5"/>
  <c r="BH141" i="5"/>
  <c r="BG141" i="5"/>
  <c r="BE141" i="5"/>
  <c r="AA141" i="5"/>
  <c r="Y141" i="5"/>
  <c r="W141" i="5"/>
  <c r="N141" i="5"/>
  <c r="BF141" i="5" s="1"/>
  <c r="BK139" i="5"/>
  <c r="BI139" i="5"/>
  <c r="BH139" i="5"/>
  <c r="BG139" i="5"/>
  <c r="BE139" i="5"/>
  <c r="AA139" i="5"/>
  <c r="Y139" i="5"/>
  <c r="W139" i="5"/>
  <c r="N139" i="5"/>
  <c r="BF139" i="5" s="1"/>
  <c r="BK138" i="5"/>
  <c r="BI138" i="5"/>
  <c r="BH138" i="5"/>
  <c r="BG138" i="5"/>
  <c r="BE138" i="5"/>
  <c r="AA138" i="5"/>
  <c r="Y138" i="5"/>
  <c r="W138" i="5"/>
  <c r="N138" i="5"/>
  <c r="BF138" i="5" s="1"/>
  <c r="BK137" i="5"/>
  <c r="BI137" i="5"/>
  <c r="BH137" i="5"/>
  <c r="BG137" i="5"/>
  <c r="BE137" i="5"/>
  <c r="AA137" i="5"/>
  <c r="Y137" i="5"/>
  <c r="W137" i="5"/>
  <c r="N137" i="5"/>
  <c r="BF137" i="5" s="1"/>
  <c r="BK136" i="5"/>
  <c r="BI136" i="5"/>
  <c r="BH136" i="5"/>
  <c r="BG136" i="5"/>
  <c r="BE136" i="5"/>
  <c r="AA136" i="5"/>
  <c r="Y136" i="5"/>
  <c r="W136" i="5"/>
  <c r="N136" i="5"/>
  <c r="BF136" i="5" s="1"/>
  <c r="BK135" i="5"/>
  <c r="BI135" i="5"/>
  <c r="BH135" i="5"/>
  <c r="BG135" i="5"/>
  <c r="BE135" i="5"/>
  <c r="AA135" i="5"/>
  <c r="Y135" i="5"/>
  <c r="W135" i="5"/>
  <c r="N135" i="5"/>
  <c r="BF135" i="5" s="1"/>
  <c r="BK134" i="5"/>
  <c r="BI134" i="5"/>
  <c r="BH134" i="5"/>
  <c r="BG134" i="5"/>
  <c r="BE134" i="5"/>
  <c r="AA134" i="5"/>
  <c r="Y134" i="5"/>
  <c r="W134" i="5"/>
  <c r="N134" i="5"/>
  <c r="BF134" i="5" s="1"/>
  <c r="BK133" i="5"/>
  <c r="BI133" i="5"/>
  <c r="BH133" i="5"/>
  <c r="BG133" i="5"/>
  <c r="BE133" i="5"/>
  <c r="AA133" i="5"/>
  <c r="Y133" i="5"/>
  <c r="W133" i="5"/>
  <c r="N133" i="5"/>
  <c r="BF133" i="5" s="1"/>
  <c r="BK132" i="5"/>
  <c r="BI132" i="5"/>
  <c r="BH132" i="5"/>
  <c r="BG132" i="5"/>
  <c r="BE132" i="5"/>
  <c r="AA132" i="5"/>
  <c r="Y132" i="5"/>
  <c r="W132" i="5"/>
  <c r="N132" i="5"/>
  <c r="BF132" i="5" s="1"/>
  <c r="BK131" i="5"/>
  <c r="BI131" i="5"/>
  <c r="BH131" i="5"/>
  <c r="BG131" i="5"/>
  <c r="BE131" i="5"/>
  <c r="AA131" i="5"/>
  <c r="Y131" i="5"/>
  <c r="W131" i="5"/>
  <c r="N131" i="5"/>
  <c r="BF131" i="5" s="1"/>
  <c r="BK130" i="5"/>
  <c r="BI130" i="5"/>
  <c r="BH130" i="5"/>
  <c r="BG130" i="5"/>
  <c r="BE130" i="5"/>
  <c r="AA130" i="5"/>
  <c r="Y130" i="5"/>
  <c r="W130" i="5"/>
  <c r="N130" i="5"/>
  <c r="BF130" i="5" s="1"/>
  <c r="BK127" i="5"/>
  <c r="BI127" i="5"/>
  <c r="BH127" i="5"/>
  <c r="BG127" i="5"/>
  <c r="BE127" i="5"/>
  <c r="AA127" i="5"/>
  <c r="Y127" i="5"/>
  <c r="W127" i="5"/>
  <c r="N127" i="5"/>
  <c r="BF127" i="5" s="1"/>
  <c r="BK126" i="5"/>
  <c r="BI126" i="5"/>
  <c r="BH126" i="5"/>
  <c r="BG126" i="5"/>
  <c r="BE126" i="5"/>
  <c r="AA126" i="5"/>
  <c r="Y126" i="5"/>
  <c r="W126" i="5"/>
  <c r="N126" i="5"/>
  <c r="BF126" i="5" s="1"/>
  <c r="BK125" i="5"/>
  <c r="BI125" i="5"/>
  <c r="BH125" i="5"/>
  <c r="BG125" i="5"/>
  <c r="BE125" i="5"/>
  <c r="AA125" i="5"/>
  <c r="Y125" i="5"/>
  <c r="W125" i="5"/>
  <c r="N125" i="5"/>
  <c r="BF125" i="5" s="1"/>
  <c r="BK124" i="5"/>
  <c r="BI124" i="5"/>
  <c r="BH124" i="5"/>
  <c r="BG124" i="5"/>
  <c r="BE124" i="5"/>
  <c r="AA124" i="5"/>
  <c r="Y124" i="5"/>
  <c r="W124" i="5"/>
  <c r="N124" i="5"/>
  <c r="BF124" i="5" s="1"/>
  <c r="BK123" i="5"/>
  <c r="BI123" i="5"/>
  <c r="BH123" i="5"/>
  <c r="BG123" i="5"/>
  <c r="BE123" i="5"/>
  <c r="AA123" i="5"/>
  <c r="Y123" i="5"/>
  <c r="W123" i="5"/>
  <c r="N123" i="5"/>
  <c r="BF123" i="5" s="1"/>
  <c r="BK122" i="5"/>
  <c r="BI122" i="5"/>
  <c r="BH122" i="5"/>
  <c r="BG122" i="5"/>
  <c r="BE122" i="5"/>
  <c r="AA122" i="5"/>
  <c r="Y122" i="5"/>
  <c r="W122" i="5"/>
  <c r="N122" i="5"/>
  <c r="BF122" i="5" s="1"/>
  <c r="BK121" i="5"/>
  <c r="BI121" i="5"/>
  <c r="BH121" i="5"/>
  <c r="BG121" i="5"/>
  <c r="BE121" i="5"/>
  <c r="AA121" i="5"/>
  <c r="Y121" i="5"/>
  <c r="W121" i="5"/>
  <c r="N121" i="5"/>
  <c r="BF121" i="5" s="1"/>
  <c r="BK120" i="5"/>
  <c r="BI120" i="5"/>
  <c r="BH120" i="5"/>
  <c r="BG120" i="5"/>
  <c r="BE120" i="5"/>
  <c r="AA120" i="5"/>
  <c r="Y120" i="5"/>
  <c r="W120" i="5"/>
  <c r="N120" i="5"/>
  <c r="BF120" i="5" s="1"/>
  <c r="BK118" i="5"/>
  <c r="BI118" i="5"/>
  <c r="BH118" i="5"/>
  <c r="BG118" i="5"/>
  <c r="BE118" i="5"/>
  <c r="AA118" i="5"/>
  <c r="Y118" i="5"/>
  <c r="W118" i="5"/>
  <c r="N118" i="5"/>
  <c r="BF118" i="5" s="1"/>
  <c r="BK117" i="5"/>
  <c r="BI117" i="5"/>
  <c r="BH117" i="5"/>
  <c r="BG117" i="5"/>
  <c r="BE117" i="5"/>
  <c r="AA117" i="5"/>
  <c r="Y117" i="5"/>
  <c r="W117" i="5"/>
  <c r="N117" i="5"/>
  <c r="BF117" i="5" s="1"/>
  <c r="BK114" i="5"/>
  <c r="BI114" i="5"/>
  <c r="BH114" i="5"/>
  <c r="BG114" i="5"/>
  <c r="BE114" i="5"/>
  <c r="AA114" i="5"/>
  <c r="Y114" i="5"/>
  <c r="W114" i="5"/>
  <c r="N114" i="5"/>
  <c r="BF114" i="5" s="1"/>
  <c r="M108" i="5"/>
  <c r="F107" i="5"/>
  <c r="F105" i="5"/>
  <c r="F103" i="5"/>
  <c r="M84" i="5"/>
  <c r="F83" i="5"/>
  <c r="F81" i="5"/>
  <c r="F79" i="5"/>
  <c r="M28" i="5"/>
  <c r="O18" i="5"/>
  <c r="E18" i="5"/>
  <c r="M83" i="5" s="1"/>
  <c r="O17" i="5"/>
  <c r="O15" i="5"/>
  <c r="E15" i="5"/>
  <c r="F84" i="5" s="1"/>
  <c r="O14" i="5"/>
  <c r="M81" i="5"/>
  <c r="F6" i="5"/>
  <c r="M109" i="7" l="1"/>
  <c r="M112" i="6"/>
  <c r="H36" i="7"/>
  <c r="H34" i="7"/>
  <c r="H35" i="7"/>
  <c r="V107" i="7"/>
  <c r="BJ108" i="7"/>
  <c r="F80" i="7"/>
  <c r="F74" i="7"/>
  <c r="H35" i="6"/>
  <c r="H36" i="6"/>
  <c r="X111" i="6"/>
  <c r="X110" i="6" s="1"/>
  <c r="H34" i="6"/>
  <c r="BJ111" i="6"/>
  <c r="Z111" i="6"/>
  <c r="V111" i="6"/>
  <c r="N113" i="5"/>
  <c r="N112" i="5" s="1"/>
  <c r="N111" i="5" s="1"/>
  <c r="W113" i="5"/>
  <c r="W112" i="5" s="1"/>
  <c r="F101" i="6"/>
  <c r="H32" i="6"/>
  <c r="F107" i="6"/>
  <c r="AA113" i="5"/>
  <c r="AA112" i="5" s="1"/>
  <c r="Y113" i="5"/>
  <c r="Y112" i="5" s="1"/>
  <c r="M32" i="5"/>
  <c r="H35" i="5"/>
  <c r="BK113" i="5"/>
  <c r="BK112" i="5" s="1"/>
  <c r="M107" i="5"/>
  <c r="F108" i="5"/>
  <c r="F78" i="5"/>
  <c r="F102" i="5"/>
  <c r="H36" i="5"/>
  <c r="H34" i="5"/>
  <c r="AA111" i="5"/>
  <c r="H32" i="5"/>
  <c r="M33" i="5"/>
  <c r="H33" i="5"/>
  <c r="M105" i="5"/>
  <c r="L78" i="1"/>
  <c r="AM77" i="1"/>
  <c r="L77" i="1"/>
  <c r="L75" i="1"/>
  <c r="L73" i="1"/>
  <c r="L72" i="1"/>
  <c r="M111" i="6" l="1"/>
  <c r="M88" i="6"/>
  <c r="M86" i="7"/>
  <c r="M108" i="7"/>
  <c r="M107" i="7" s="1"/>
  <c r="M84" i="7" s="1"/>
  <c r="M27" i="7" s="1"/>
  <c r="M30" i="7" s="1"/>
  <c r="X107" i="7"/>
  <c r="BJ107" i="7"/>
  <c r="Z107" i="7"/>
  <c r="Z110" i="6"/>
  <c r="BJ110" i="6"/>
  <c r="V110" i="6"/>
  <c r="N89" i="5"/>
  <c r="W34" i="1"/>
  <c r="W111" i="5"/>
  <c r="Y111" i="5"/>
  <c r="BK111" i="5"/>
  <c r="N88" i="5" s="1"/>
  <c r="L94" i="5" s="1"/>
  <c r="AG83" i="1" s="1"/>
  <c r="AN83" i="1" s="1"/>
  <c r="W35" i="1"/>
  <c r="M87" i="6" l="1"/>
  <c r="M110" i="6"/>
  <c r="M86" i="6" s="1"/>
  <c r="AG84" i="1"/>
  <c r="AN84" i="1" s="1"/>
  <c r="H33" i="7"/>
  <c r="M33" i="7" s="1"/>
  <c r="L38" i="7" s="1"/>
  <c r="L90" i="7"/>
  <c r="M85" i="7"/>
  <c r="N90" i="5"/>
  <c r="AL83" i="1"/>
  <c r="AO83" i="1" s="1"/>
  <c r="M27" i="5"/>
  <c r="M30" i="5" s="1"/>
  <c r="L38" i="5" s="1"/>
  <c r="W33" i="1"/>
  <c r="L93" i="6" l="1"/>
  <c r="M27" i="6"/>
  <c r="M30" i="6" s="1"/>
  <c r="AG85" i="1" s="1"/>
  <c r="H33" i="6" l="1"/>
  <c r="M33" i="6" s="1"/>
  <c r="L38" i="6" s="1"/>
  <c r="AN85" i="1" s="1"/>
  <c r="AG82" i="1" l="1"/>
  <c r="AG88" i="1" l="1"/>
  <c r="AK26" i="1"/>
  <c r="AK29" i="1" s="1"/>
  <c r="AN82" i="1"/>
  <c r="AN88" i="1" s="1"/>
  <c r="W31" i="1" l="1"/>
  <c r="AK31" i="1" s="1"/>
  <c r="AK37" i="1" s="1"/>
</calcChain>
</file>

<file path=xl/sharedStrings.xml><?xml version="1.0" encoding="utf-8"?>
<sst xmlns="http://schemas.openxmlformats.org/spreadsheetml/2006/main" count="1513" uniqueCount="552">
  <si>
    <t>2012</t>
  </si>
  <si>
    <t>Hárok obsahuje:</t>
  </si>
  <si>
    <t>1) Súhrnný list stavby</t>
  </si>
  <si>
    <t>2) Rekapitulácia objektov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</si>
  <si>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</si>
  <si>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</si>
  <si>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</si>
  <si>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</si>
  <si>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</si>
  <si>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</si>
  <si>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</si>
  <si>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</si>
  <si>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Kód:</t>
  </si>
  <si>
    <t>2018-0151</t>
  </si>
  <si>
    <t>Stavba:</t>
  </si>
  <si>
    <t>Zateplenie stolárskej dielne</t>
  </si>
  <si>
    <t>JKSO:</t>
  </si>
  <si>
    <t>KS:</t>
  </si>
  <si>
    <t>Miesto:</t>
  </si>
  <si>
    <t>Koválovec</t>
  </si>
  <si>
    <t>Dátum:</t>
  </si>
  <si>
    <t>Objednávateľ:</t>
  </si>
  <si>
    <t>IČO:</t>
  </si>
  <si>
    <t>HULIMAN s.r.o., Radošovce č. 378</t>
  </si>
  <si>
    <t>IČO DPH:</t>
  </si>
  <si>
    <t>Zhotoviteľ:</t>
  </si>
  <si>
    <t xml:space="preserve"> </t>
  </si>
  <si>
    <t>Projektant:</t>
  </si>
  <si>
    <t>True</t>
  </si>
  <si>
    <t>Spracovateľ:</t>
  </si>
  <si>
    <t>Ing. Miroslava Bederková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</si>
  <si>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</si>
  <si>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</si>
  <si>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</si>
  <si>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</si>
  <si>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</si>
  <si>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</si>
  <si>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</si>
  <si>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</si>
  <si>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</si>
  <si>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</si>
  <si>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</si>
  <si>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</si>
  <si>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</si>
  <si>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</si>
  <si>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</si>
  <si>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</si>
  <si>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</si>
  <si>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</si>
  <si>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</si>
  <si>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</si>
  <si>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</si>
  <si>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</si>
  <si>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</si>
  <si>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Cena bez DPH [EUR]</t>
  </si>
  <si>
    <t>Cena s DPH [EUR]</t>
  </si>
  <si>
    <t>1) Náklady z rozpočtov</t>
  </si>
  <si>
    <t>D</t>
  </si>
  <si>
    <t>0</t>
  </si>
  <si>
    <t>###NOIMPORT###</t>
  </si>
  <si>
    <t>IMPORT</t>
  </si>
  <si>
    <t>{f3e6bd87-6966-4d05-8182-2b6b79da4492}</t>
  </si>
  <si>
    <t>{00000000-0000-0000-0000-000000000000}</t>
  </si>
  <si>
    <t>1</t>
  </si>
  <si>
    <t>003</t>
  </si>
  <si>
    <t>{230391d6-5ac7-41d2-b200-15e557279b64}</t>
  </si>
  <si>
    <t>2) Ostatné náklady zo súhrnného listu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</si>
  <si>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</si>
  <si>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</si>
  <si>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</si>
  <si>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</si>
  <si>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</si>
  <si>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</si>
  <si>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</si>
  <si>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</si>
  <si>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</si>
  <si>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</si>
  <si>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</si>
  <si>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</si>
  <si>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</si>
  <si>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</si>
  <si>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</si>
  <si>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</si>
  <si>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</si>
  <si>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</si>
  <si>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</si>
  <si>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</si>
  <si>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</si>
  <si>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</si>
  <si>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</si>
  <si>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</si>
  <si>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</si>
  <si>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</si>
  <si>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</si>
  <si>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</si>
  <si>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</si>
  <si>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</si>
  <si>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</si>
  <si>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</si>
  <si>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2</t>
  </si>
  <si>
    <t>VV</t>
  </si>
  <si>
    <t>m</t>
  </si>
  <si>
    <t>3</t>
  </si>
  <si>
    <t>16</t>
  </si>
  <si>
    <t>t</t>
  </si>
  <si>
    <t>PSV - Práce a dodávky PSV</t>
  </si>
  <si>
    <t>M</t>
  </si>
  <si>
    <t>m3</t>
  </si>
  <si>
    <t xml:space="preserve">    731 - Ústredné kúrenie, kotolne</t>
  </si>
  <si>
    <t xml:space="preserve">    733 - Ústredné kúrenie</t>
  </si>
  <si>
    <t xml:space="preserve">    740 - Silnoprúd</t>
  </si>
  <si>
    <t>M - Práce a dodávky M</t>
  </si>
  <si>
    <t xml:space="preserve">    21-M - Elektromontáže</t>
  </si>
  <si>
    <t>14</t>
  </si>
  <si>
    <t>17</t>
  </si>
  <si>
    <t>ks</t>
  </si>
  <si>
    <t>22</t>
  </si>
  <si>
    <t>23</t>
  </si>
  <si>
    <t>27</t>
  </si>
  <si>
    <t>UK Kotol</t>
  </si>
  <si>
    <t>kpl</t>
  </si>
  <si>
    <t>1436492417</t>
  </si>
  <si>
    <t>28</t>
  </si>
  <si>
    <t>UK</t>
  </si>
  <si>
    <t>-1872023739</t>
  </si>
  <si>
    <t>FOT</t>
  </si>
  <si>
    <t>hod</t>
  </si>
  <si>
    <t>51</t>
  </si>
  <si>
    <t>210010026</t>
  </si>
  <si>
    <t>Rúrka ohybná elektroinštalačná z PVC typ FXP 25, uložená pevne</t>
  </si>
  <si>
    <t>64</t>
  </si>
  <si>
    <t>1186854350</t>
  </si>
  <si>
    <t>zvislo ku vypínačom</t>
  </si>
  <si>
    <t>13*2,5+5</t>
  </si>
  <si>
    <t>52</t>
  </si>
  <si>
    <t>3450710300</t>
  </si>
  <si>
    <t>Rúrka FXP 25</t>
  </si>
  <si>
    <t>128</t>
  </si>
  <si>
    <t>905247575</t>
  </si>
  <si>
    <t>53</t>
  </si>
  <si>
    <t>210010110</t>
  </si>
  <si>
    <t>Lišta elektroinštalačná z PVC 40x40, uložená pevne, vkladacia</t>
  </si>
  <si>
    <t>664287657</t>
  </si>
  <si>
    <t>3*2,5+5</t>
  </si>
  <si>
    <t>54</t>
  </si>
  <si>
    <t>3410300902</t>
  </si>
  <si>
    <t>Lišta hranatá HF HD - biela RAL 9003 LHD 40X40HF HD</t>
  </si>
  <si>
    <t>-1568765317</t>
  </si>
  <si>
    <t>55</t>
  </si>
  <si>
    <t>210010301</t>
  </si>
  <si>
    <t xml:space="preserve">Krabica prístrojová bez zapojenia </t>
  </si>
  <si>
    <t>772267911</t>
  </si>
  <si>
    <t>56</t>
  </si>
  <si>
    <t>3450906510</t>
  </si>
  <si>
    <t>Krabica  KU 68</t>
  </si>
  <si>
    <t>1442714833</t>
  </si>
  <si>
    <t>57</t>
  </si>
  <si>
    <t>210010321</t>
  </si>
  <si>
    <t>Krabica odbočná s viečkom, svorkovnicou vrátane zapojenia (1903, KR 68) kruhová</t>
  </si>
  <si>
    <t>-584701313</t>
  </si>
  <si>
    <t>58</t>
  </si>
  <si>
    <t>3450907510</t>
  </si>
  <si>
    <t>Krabica  KU 68-1903</t>
  </si>
  <si>
    <t>-717344371</t>
  </si>
  <si>
    <t>59</t>
  </si>
  <si>
    <t>210020152</t>
  </si>
  <si>
    <t>Montáž nástenných konzol pre kábelové rošty</t>
  </si>
  <si>
    <t>2083038653</t>
  </si>
  <si>
    <t>60</t>
  </si>
  <si>
    <t>345760004500</t>
  </si>
  <si>
    <t>Konzola nástenná KNz 2 dxš 200x120 mm</t>
  </si>
  <si>
    <t>-1848862237</t>
  </si>
  <si>
    <t>61</t>
  </si>
  <si>
    <t>210020501</t>
  </si>
  <si>
    <t xml:space="preserve">Káblový žľab  otvorený </t>
  </si>
  <si>
    <t>1389932991</t>
  </si>
  <si>
    <t>vodorovne po stenách</t>
  </si>
  <si>
    <t>53+9+5+4+10</t>
  </si>
  <si>
    <t>62</t>
  </si>
  <si>
    <t>3450600011</t>
  </si>
  <si>
    <t>Káblový žľab 100/60 elektroinštalačný materiál</t>
  </si>
  <si>
    <t>-1974254954</t>
  </si>
  <si>
    <t>63</t>
  </si>
  <si>
    <t>210110001</t>
  </si>
  <si>
    <t>Spínač nástenný pre prostredie obyčajné alebo vlhké vč. zapojenia jednopólový - radenie 1</t>
  </si>
  <si>
    <t>422939380</t>
  </si>
  <si>
    <t>3450201340</t>
  </si>
  <si>
    <t>Pl. spínač jednopólový kompletný nástenný</t>
  </si>
  <si>
    <t>-657754083</t>
  </si>
  <si>
    <t>65</t>
  </si>
  <si>
    <t>210190003</t>
  </si>
  <si>
    <t>Úprava a dozbrojenie jestvujúceho rozvádzača HR</t>
  </si>
  <si>
    <t>-96048275</t>
  </si>
  <si>
    <t>66</t>
  </si>
  <si>
    <t>210201346</t>
  </si>
  <si>
    <t xml:space="preserve">Zapojenie svietidla, LED , priemyselné </t>
  </si>
  <si>
    <t>1550192183</t>
  </si>
  <si>
    <t>67</t>
  </si>
  <si>
    <t>3483501060</t>
  </si>
  <si>
    <t>Priemyselné svietidlo MODUS PL70000L2W</t>
  </si>
  <si>
    <t>-1570424444</t>
  </si>
  <si>
    <t>68</t>
  </si>
  <si>
    <t>34835010600</t>
  </si>
  <si>
    <t>Priemyselné svietidlo nevýbušné  40W, IP65</t>
  </si>
  <si>
    <t>-1413602990</t>
  </si>
  <si>
    <t>69</t>
  </si>
  <si>
    <t>210800146</t>
  </si>
  <si>
    <t>Kábel medený uložený pevne CYKY 450/750 V 3x1,5</t>
  </si>
  <si>
    <t>1132598311</t>
  </si>
  <si>
    <t>70</t>
  </si>
  <si>
    <t>341110000700</t>
  </si>
  <si>
    <t>Kábel medený CYKY 3x1,5 mm2</t>
  </si>
  <si>
    <t>1715488686</t>
  </si>
  <si>
    <t>71</t>
  </si>
  <si>
    <t>210800186</t>
  </si>
  <si>
    <t>Kábel medený uložený v trubke CYKY 450/750 V 3x1,5</t>
  </si>
  <si>
    <t>746048217</t>
  </si>
  <si>
    <t>2*37,5*1,2</t>
  </si>
  <si>
    <t>72</t>
  </si>
  <si>
    <t>210961101</t>
  </si>
  <si>
    <t>Demontáž-spínač nástenný jednopólový pre prostredie obyčajné</t>
  </si>
  <si>
    <t>167749323</t>
  </si>
  <si>
    <t>73</t>
  </si>
  <si>
    <t>210962047</t>
  </si>
  <si>
    <t>Demontáž svietidla - žiarivkové priemyselné stropné závesné do radu 2 zdroje</t>
  </si>
  <si>
    <t>1008891184</t>
  </si>
  <si>
    <t>74</t>
  </si>
  <si>
    <t>MD.1</t>
  </si>
  <si>
    <t>Mimostavenisková doprava</t>
  </si>
  <si>
    <t>%</t>
  </si>
  <si>
    <t>264169690</t>
  </si>
  <si>
    <t>75</t>
  </si>
  <si>
    <t>MV</t>
  </si>
  <si>
    <t>Murárske výpomoci</t>
  </si>
  <si>
    <t>-696769341</t>
  </si>
  <si>
    <t>76</t>
  </si>
  <si>
    <t>PD</t>
  </si>
  <si>
    <t>Presun dodávok</t>
  </si>
  <si>
    <t>1859148920</t>
  </si>
  <si>
    <t>77</t>
  </si>
  <si>
    <t>PM</t>
  </si>
  <si>
    <t>Podružný materiál</t>
  </si>
  <si>
    <t>178428407</t>
  </si>
  <si>
    <t>78</t>
  </si>
  <si>
    <t>PPV</t>
  </si>
  <si>
    <t>Podiel pridružených výkonov</t>
  </si>
  <si>
    <t>-334219746</t>
  </si>
  <si>
    <t>79</t>
  </si>
  <si>
    <t>REV</t>
  </si>
  <si>
    <t>Revízna správa</t>
  </si>
  <si>
    <t>-1641872439</t>
  </si>
  <si>
    <t>003 - Ostatné - Elektromontáže</t>
  </si>
  <si>
    <t>Ostatné - Elektromontáže</t>
  </si>
  <si>
    <t>AXIpower AC-275P/156-60S (FS35) AXITEC fotovoltaický panel (kód SVT22544)</t>
  </si>
  <si>
    <t>SE10k-EUR striedač SolarEdge (kód SVT20579)</t>
  </si>
  <si>
    <t>POWER OPTIMIZER P600-P5 LANDSCAPE (MC4) Modul-Leistungsoptimierer fur SE Wechselrichter (optimalizátor výkonu pre meniče)</t>
  </si>
  <si>
    <t>ELEKTRICITY METER SE-WIND-3Y-400-MB-K DIN-Rail -1PH/3PH 230/400V elektromer (RGM) W/RS485</t>
  </si>
  <si>
    <t>CORE CURRENT TRANSFORMER SE-ACT-0750-100 (transformátor jadrového prúdu)</t>
  </si>
  <si>
    <t>RK2 SR 22/105 4,15 K2 SpeedRail 22/105, dĺžka 4,15m - koľajnice</t>
  </si>
  <si>
    <t>RF SET GFM Upevňovacia sada pre RK2 SR (1xdržiak + 2xskrutka)</t>
  </si>
  <si>
    <t xml:space="preserve">SRL 36 SET SS - K2 SpeedLock set SS pre Speedrail 36/150 (zámka pre koľajnicu) </t>
  </si>
  <si>
    <t>EC SET 34-36 AL M8 SS - Set koncová úchytka pre výšku rámu 34-36mm</t>
  </si>
  <si>
    <t>MC SET AL 34-38 SS - Set stredová úchytka pre výšku rámu 34-38mm</t>
  </si>
  <si>
    <t>4,0 DB PV1-F BLUE 100M Solárny kábel DB PV1-F 4,0 mm2 modrý</t>
  </si>
  <si>
    <t>4,0 DB PV1-F RED 100M Solárny kábel DB PV1-F 4,0 mm2 červený</t>
  </si>
  <si>
    <t>MC4 SAMICE KBT4/6II-UR MC4 konektor (+) pre kábel pr.5,5-9mm</t>
  </si>
  <si>
    <t>MC4 SAMEC KST4/6II-UR MC4 konektor (-) pre kábel pr.5,5-9mm</t>
  </si>
  <si>
    <t>Rozvodnica AC s príslušenstvom</t>
  </si>
  <si>
    <t>String BOX DC 1000 V-1, obsahuje Citel DS60VGPV-100, poistky 10A a otočný vypínač</t>
  </si>
  <si>
    <t>Wattrouter Mx</t>
  </si>
  <si>
    <t>SSR relé RGS1A60D25KKEDIN</t>
  </si>
  <si>
    <t>U-f Guard S - prepäťová ochrana</t>
  </si>
  <si>
    <t>Prepäťová ochrana Citel - AC DS250VG-300</t>
  </si>
  <si>
    <t>Spojovací materiál pre konštrukciu</t>
  </si>
  <si>
    <t>Uzemnenie - nosnej konštrukcie, príchytky na konštrukciu, pevný drôt CU, tyč na uzemnenie</t>
  </si>
  <si>
    <t>Montážny a elektroinštalačný materiiál - ističe C2A-3ks,B16A-10ks,B10-6ks,B6A-4ks,B3P 16A-2ks,káble CYKY-J 5x6-25m,svorky PHC-U10-14ks</t>
  </si>
  <si>
    <t>Montáž a prenájom lešenia ľahkého pracovného radového s podlahami</t>
  </si>
  <si>
    <t>Montáž - FV modulov</t>
  </si>
  <si>
    <t>Montáž - konštrukcií FV</t>
  </si>
  <si>
    <t>Montáž - elektro fve</t>
  </si>
  <si>
    <t>Oživenie a nastavenie systému</t>
  </si>
  <si>
    <t>Revízia FV systému</t>
  </si>
  <si>
    <t>rol</t>
  </si>
  <si>
    <t>003 - Ostatné - Fotovoltaika</t>
  </si>
  <si>
    <t>Ostatné - Fotovoltaika</t>
  </si>
  <si>
    <t>003 - Ostatné - Vykurovanie</t>
  </si>
  <si>
    <t>POVRCHOVÉ ÚPRAVY</t>
  </si>
  <si>
    <t>Doplnenie existujúcich mazanín prostým betónom (s dodaním hmôt) bez poteru v mazaninách (cca)</t>
  </si>
  <si>
    <t>OSTATNÉ PRÁCE</t>
  </si>
  <si>
    <t>Montáž lešenia ľahkého pracovného radového s podlahami</t>
  </si>
  <si>
    <t>Sekanie otvorov v priečkach pre rozvod UK a 2x otvor v kotolni pre odvetranie</t>
  </si>
  <si>
    <t>Doprava vybúraných hmôt, naloženie a zloženie vybúraných hmôt alebo konštrukcií</t>
  </si>
  <si>
    <t>D+M-Vetracia nerezová mriežka so sieťovinou 600x600mm - prívod vzduchu</t>
  </si>
  <si>
    <t>D+M-Vetracia nerezová mriežka so sieťovinou 300x300mm - odvod vzduchu</t>
  </si>
  <si>
    <t>IZOLÁCIE TEPELNÉ BEŽNÝCH STAVEB. KONŠTRUKCIÍ</t>
  </si>
  <si>
    <t>súb</t>
  </si>
  <si>
    <t xml:space="preserve">Tepelné izolácie - montáž </t>
  </si>
  <si>
    <t>Armacell Izolácia Tubolit DG 28/30 3/4" PE obyčajná 0-102°C</t>
  </si>
  <si>
    <t>Armacell Izolácia Tubolit DG 35/30 1" PE obyčajná 0-102°C</t>
  </si>
  <si>
    <t>Izolácia 42/40 5/4" PE obyčajná 0-102°C</t>
  </si>
  <si>
    <t>Izolácia 54/50 PE obyčajná 0-102°C</t>
  </si>
  <si>
    <t>Armacell Sponky na izoláciu 100 ks v jednom sáčiku</t>
  </si>
  <si>
    <t xml:space="preserve">M       </t>
  </si>
  <si>
    <t xml:space="preserve">BAL     </t>
  </si>
  <si>
    <t>ÚSTREDNÉ VYKUROVANIE-KOTOLNE</t>
  </si>
  <si>
    <t>Montáž - splyňovací kotol na drevo</t>
  </si>
  <si>
    <t>Montáž - akumulačná nádrž s izoláciou</t>
  </si>
  <si>
    <t>Presun hmôt pre kotolne umiestnené vo výške (hĺbke) nad 6 do 12 m</t>
  </si>
  <si>
    <t>Demontáž kotla oceľového na tuhé palivá, vybavenie kotolne (čerpadlo, expanzomat, guľové uzávery, potrubie a ostatné)</t>
  </si>
  <si>
    <t>Vnútrostaveniskové premiestnenie vybúraných hmôt kotolní vodorovne do 6 m</t>
  </si>
  <si>
    <t>Montáž komínového telesa, oceľovej konštrukcie, prepravné náklady</t>
  </si>
  <si>
    <t>cel</t>
  </si>
  <si>
    <t>Splyňovací kotol na drevo Atmos DC 50 GSX 49kW</t>
  </si>
  <si>
    <t>plechová konzola nast. DN 200</t>
  </si>
  <si>
    <t>čistiaci prvok DN 200</t>
  </si>
  <si>
    <t>T-kus 87° s odkap. DN 200</t>
  </si>
  <si>
    <t>predĺženie 1000mm DN 200</t>
  </si>
  <si>
    <t>predĺženie 500mm DN 200</t>
  </si>
  <si>
    <t>koleno 45° pevné DN 200</t>
  </si>
  <si>
    <t>stenový odstup držiak pevný DN 200</t>
  </si>
  <si>
    <t>uzáver vedenia DN 200</t>
  </si>
  <si>
    <t>prechodka ew-dw DN 200</t>
  </si>
  <si>
    <t>zakladacia doska pre mont. DN 200</t>
  </si>
  <si>
    <t>redukcia 200/160</t>
  </si>
  <si>
    <t>Samonosná oceľová konštrukcia komínov</t>
  </si>
  <si>
    <t>Akumulačná nádrž 800l, izolovaná</t>
  </si>
  <si>
    <t xml:space="preserve"> Elektrické výhrevné teleso 6/4°° 6,0 kW / 400 V </t>
  </si>
  <si>
    <t>ÚSTREDNÉ VYKUROVANIE-STROJOVNE</t>
  </si>
  <si>
    <t>Montáž expanznej nádoby 250/6bar</t>
  </si>
  <si>
    <t xml:space="preserve">Montáž kotlového čerpadla obehového GRUNDFOS ALPHA2 25-40 </t>
  </si>
  <si>
    <t>Presun hmôt pre strojovne v objektoch výšky do 6 m</t>
  </si>
  <si>
    <t xml:space="preserve">Expanzná nádoba 250/ 6 Reflex N  </t>
  </si>
  <si>
    <t xml:space="preserve">GRUNDFOS obehové čerpadlo do vykurovania Alpha2 25 - 40 180, 1", 230V </t>
  </si>
  <si>
    <t>ÚSTREDNÉ VYKUROVANIE-ROZVOD POTRUBIA</t>
  </si>
  <si>
    <t>Potrubie z medených rúrok tvrdých D 28x1 mm</t>
  </si>
  <si>
    <t>Potrubie z medených rúrok tvrdých D 35x1,5 mm</t>
  </si>
  <si>
    <t>Potrubie z medených rúrok tvrdých D 42x1 mm</t>
  </si>
  <si>
    <t>Potrubie z rúrok medených tvrdých D 54x2 mm</t>
  </si>
  <si>
    <t>Manžeta - chránička priestupová pre rúrky nad 20 do DN 32</t>
  </si>
  <si>
    <t xml:space="preserve">Tlaková skúška medeného potrubia do D 35 mm + protokol </t>
  </si>
  <si>
    <t>Presun hmôt pre rozvody potrubia v objektoch výšky do 6 m</t>
  </si>
  <si>
    <t>Demontáž rozvodov potrubia uk</t>
  </si>
  <si>
    <t>Vnútrostav. premiestnenie vybúraných hmôt rozvodov potrubia vodorovne do 100 m z obj. výš. do 6 m</t>
  </si>
  <si>
    <t>Medená rúra 28x1 Cu tvrdá</t>
  </si>
  <si>
    <t>Medená rúra 35x1,5 Cu tvrdá</t>
  </si>
  <si>
    <t>Medená rúra 42x1,5 Cu tvrdá</t>
  </si>
  <si>
    <t>Medená rúra 54x2 Cu tvrdá</t>
  </si>
  <si>
    <t>pripájacie tvarovky lisovacie z medi (cca celkom)</t>
  </si>
  <si>
    <t>ÚSTREDNÉ VYKUROVANIE-ARMATÚRY</t>
  </si>
  <si>
    <t>Montáž ostatných zariadení vykurovania kotolne</t>
  </si>
  <si>
    <t>Montáž závitových armatúr s 1 závitom G 1/2</t>
  </si>
  <si>
    <t>Montáž závitovej armatúry s 2 závitmi G 1</t>
  </si>
  <si>
    <t>Montáž závitovej armatúry s 2 závitmi G 5/4- mix so servopohonom</t>
  </si>
  <si>
    <t>Montáž závitovej armatúry s 2 závitmi G 6/4</t>
  </si>
  <si>
    <t>Montáž závitovej armatúry s 2 závitmi G 2</t>
  </si>
  <si>
    <t>TR32-Ventil trojcestný zmiešavací 5/4" F, DN32, PN10, 110°C, Kvs 15m3/h + pohon 230V pre zmiešavací ventil vr.kábla 2m</t>
  </si>
  <si>
    <t>drobný inštalačný materiál - mosadzné, pozinkované, varné fitingy</t>
  </si>
  <si>
    <t>IVAR CS Filter závitový 6/4" mosadz OT 58</t>
  </si>
  <si>
    <t>Prevádzkový termostat kapilárový 0-90°C, kapilára 1,5m</t>
  </si>
  <si>
    <t xml:space="preserve">IVAR CS Automatický odvzdušňovací ventil 1/2" </t>
  </si>
  <si>
    <t>IVAR CS Bezpečnostná poistná skupina 1" PN 10 BS302</t>
  </si>
  <si>
    <t>IVAR CS Guľový uzáver voda PERFECTA 1" FF páčka - bez páčky</t>
  </si>
  <si>
    <t>IVAR CS Guľový uzáver voda PERFECTA 6/4" FF páčka</t>
  </si>
  <si>
    <t>IVAR CS Guľový uzáver voda PERFECTA 2" FF páčka</t>
  </si>
  <si>
    <t>IVAR CS Vypúšťací guľový kohút s páčkou 1/2" Euro M</t>
  </si>
  <si>
    <t>IVAR CS Vodorovná spätná klapka Clapet 6/4" tesnenie kov-kov</t>
  </si>
  <si>
    <t>KOVOVÉ DOPLNKOVÉ KONŠTRUKCIE</t>
  </si>
  <si>
    <t>Montáž ostatných atypických  kovových stavebných doplnkových konštrukcií nad 5 kg</t>
  </si>
  <si>
    <t>Doplnkové oceľové konštrukcie - konzoly, objímky - plyn. potrubie, voda, uk</t>
  </si>
  <si>
    <t>M-21 ELEKTROMONTÁŽE</t>
  </si>
  <si>
    <t>Montáž elektroinštalácie</t>
  </si>
  <si>
    <t>Pomocný elektromontážny materiál</t>
  </si>
  <si>
    <t>HZS ZA SKÚŠKY A REVÍZIE</t>
  </si>
  <si>
    <t>HZS-Revízia komínov</t>
  </si>
  <si>
    <t>HZS- Spustenie kotlov a ekvitermickej regulácie s čerpadlovými zostavami k zariadeniu</t>
  </si>
  <si>
    <t>Alikvótna časť pre kotolňu</t>
  </si>
  <si>
    <t>Vykurovanie - pôvodná hala</t>
  </si>
  <si>
    <t>M3</t>
  </si>
  <si>
    <t xml:space="preserve">Sekanie otvorov v priečkach pre rozvod UK </t>
  </si>
  <si>
    <t>Armacell Izolácia Tubolit DG 28/13 3/4" PE obyčajná 0-102°C</t>
  </si>
  <si>
    <t>Armacell Izolácia Tubolit DG 35/13 1" PE obyčajná 0-102°C</t>
  </si>
  <si>
    <t>Montáž ekvitermickej regulácie</t>
  </si>
  <si>
    <t>Regulácia ekvitermická RVT 06.2 SOLO HD</t>
  </si>
  <si>
    <t xml:space="preserve">Montáž čerpadlovej zostavy UK </t>
  </si>
  <si>
    <t xml:space="preserve">IVAR CS Horizontálny rozdeľovač pre kotlový modul PAW.HEAT BLOC-DN 25, 600 mm pre 2 moduly </t>
  </si>
  <si>
    <t>IVAR CS Kotlový modul HEAT BLOC K31 - priamy/nezmiešavací, DN 25, GRUNDFOS ALPHA2 L 25-60 - VZT</t>
  </si>
  <si>
    <t>IVAR CS Kotlový modul HEAT BLOC K32 - 3cestný zmiešavací ventil , DN 25, GRUNDFOS ALPHA2 L 25-60 - pôvodná hala</t>
  </si>
  <si>
    <t>IVAR CS Hydraulický oddelovač pre horizontálny rozdeľovač PAW.MW-DN 25, 600 x 195 x 375, 3500 l/h</t>
  </si>
  <si>
    <t>IVAR CS Držiak kotlovej zostavy PAW.HEAT BLOC - DN25 - sada</t>
  </si>
  <si>
    <t>sad</t>
  </si>
  <si>
    <t>Potrubie z medených rúrok polotvrdých D 15x1 mm</t>
  </si>
  <si>
    <t>Potrubie z medených rúrok polotvrdých D 18x1 mm</t>
  </si>
  <si>
    <t>Potrubie z medených rúrok polotvrdých D 22x1 mm</t>
  </si>
  <si>
    <t>Potrubie z medených rúrok tvrdých D 28x1 mm - uk+vzt</t>
  </si>
  <si>
    <t xml:space="preserve">Medená rúra 15x1 Cu polotvrdá </t>
  </si>
  <si>
    <t xml:space="preserve">Medená rura 18x1 Cu polotvrdá </t>
  </si>
  <si>
    <t xml:space="preserve">Medená rúra 22x1 Cu polotvrdá </t>
  </si>
  <si>
    <t>Medená rúra 28x1 Cu tvrdá - vzt</t>
  </si>
  <si>
    <t xml:space="preserve">Montáž VTR armatúr </t>
  </si>
  <si>
    <t xml:space="preserve">Montáž merača tepla </t>
  </si>
  <si>
    <t>Montáž rad. termostatických ventilov, regul.šróbenia s hlavicou termostatického ovládania  G 1/2</t>
  </si>
  <si>
    <t>Nastavenie regulačného radiatorového šróbenia</t>
  </si>
  <si>
    <t>Nastavenie regulačnej armatúry</t>
  </si>
  <si>
    <t>Regulačný ventil Hydrocontrol VTR DN32 Oventrop + meracie ventilčeky</t>
  </si>
  <si>
    <t>Ultrazvukový merač tepla SHARKY 774, šrobenie, guľ.uzáver s jímkou DN 20</t>
  </si>
  <si>
    <t>IVAR CS KIT kúpeľna uhlový 1/2" x EK-15 x 1-P/L pripojenie d=15x1 meď (TH T5000, TV trojosý VCD-P/VCS-L, RŠ, T-kus, ZŠ-Cu)</t>
  </si>
  <si>
    <t>IVAR CS KIT AVK Vekoluxivar - regulačný pre dvojrúrový systém EK x 15 x 1 pripojenie d=15x1 meď (TH T5000, Reg.dvojtr.systém P/L, ZŠ-Cu)</t>
  </si>
  <si>
    <t>ÚSTREDNÉ VYKUROVANIE-VYKUROVACIE TELESÁ</t>
  </si>
  <si>
    <t>Montáž vykurovacích telies  panelových, výška 600 mm, dĺžka -1600 mm</t>
  </si>
  <si>
    <t>Vykurovacie telesá panelové, rebríkové tlaková skúška telesa vodou</t>
  </si>
  <si>
    <t>Montáž vykurovacieho telesa kúpelňového rebríkového</t>
  </si>
  <si>
    <t>Demontáž vykurovacích telies s príslušenstvom  (rad.ventily, konzoly)</t>
  </si>
  <si>
    <t>Rad.držiak Korad</t>
  </si>
  <si>
    <t>Rad.zátka + odv. Korad</t>
  </si>
  <si>
    <t>pár</t>
  </si>
  <si>
    <t xml:space="preserve">Koralux radiátor rebríkový radius 450x1200 biely </t>
  </si>
  <si>
    <t>Oceľový panelový radiátor KORAD 21VKL 600x800 s pripojením vpravo/vľavo s dvoma panelmi a jedným konvektorom</t>
  </si>
  <si>
    <t>Oceľový panelový radiátor KORAD 22VKP 600x800 s pripojením vpravo/vľavo s dvoma panelmi a dvoma konvektormi</t>
  </si>
  <si>
    <t>Oceľový panelový radiátor KORAD 22VKP 600x1400 s pripojením vpravo/vľavo s dvoma panelmi a dvoma konvektormi</t>
  </si>
  <si>
    <t>Oceľový panelový radiátor KORAD 22VKL 600x1400 s pripojením vpravo/vľavo s dvoma panelmi a dvoma konvektormi</t>
  </si>
  <si>
    <t>HZS- Ústredné vykurovanie - vykurovacia skúška, protokol</t>
  </si>
  <si>
    <t>29</t>
  </si>
  <si>
    <t>712911234</t>
  </si>
  <si>
    <t>Fotovoltaika</t>
  </si>
  <si>
    <t>KD26700</t>
  </si>
  <si>
    <t>KD19382</t>
  </si>
  <si>
    <t>KD22728</t>
  </si>
  <si>
    <t>KD27607</t>
  </si>
  <si>
    <t>KD22509</t>
  </si>
  <si>
    <t>KD23802-K2</t>
  </si>
  <si>
    <t>KD15675-K2</t>
  </si>
  <si>
    <t>KD17215-K2</t>
  </si>
  <si>
    <t>KD13926-K2</t>
  </si>
  <si>
    <t>KD13925-K2</t>
  </si>
  <si>
    <t>KD23089</t>
  </si>
  <si>
    <t>KD23087</t>
  </si>
  <si>
    <t>KD13417</t>
  </si>
  <si>
    <t>KD13418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</si>
  <si>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</si>
  <si>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</si>
  <si>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</si>
  <si>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</si>
  <si>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</si>
  <si>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</si>
  <si>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</si>
  <si>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</si>
  <si>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</si>
  <si>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941941041</t>
  </si>
  <si>
    <t>210010009</t>
  </si>
  <si>
    <t>210010010</t>
  </si>
  <si>
    <t>210010008</t>
  </si>
  <si>
    <t>210010019</t>
  </si>
  <si>
    <t>210010020</t>
  </si>
  <si>
    <t>631312141</t>
  </si>
  <si>
    <t>971011211</t>
  </si>
  <si>
    <t>979095311</t>
  </si>
  <si>
    <t>713411111</t>
  </si>
  <si>
    <t>283170020803</t>
  </si>
  <si>
    <t>283170021003</t>
  </si>
  <si>
    <t>283170031201</t>
  </si>
  <si>
    <t>731341120</t>
  </si>
  <si>
    <t>998731102</t>
  </si>
  <si>
    <t>541810021003</t>
  </si>
  <si>
    <t>RVT0602SHD</t>
  </si>
  <si>
    <t>732429111</t>
  </si>
  <si>
    <t>998732101</t>
  </si>
  <si>
    <t>319152053401</t>
  </si>
  <si>
    <t>426152054109</t>
  </si>
  <si>
    <t>426152054404</t>
  </si>
  <si>
    <t>551152053704</t>
  </si>
  <si>
    <t>553152053106</t>
  </si>
  <si>
    <t>733151202</t>
  </si>
  <si>
    <t>733151203</t>
  </si>
  <si>
    <t>733151204</t>
  </si>
  <si>
    <t>733151306</t>
  </si>
  <si>
    <t>733151307</t>
  </si>
  <si>
    <t>733191112</t>
  </si>
  <si>
    <t>733191201</t>
  </si>
  <si>
    <t>998733101</t>
  </si>
  <si>
    <t>733110800</t>
  </si>
  <si>
    <t>733890801</t>
  </si>
  <si>
    <t>VI0000005930</t>
  </si>
  <si>
    <t>VI0000005931</t>
  </si>
  <si>
    <t>VI0000005932</t>
  </si>
  <si>
    <t>VI0000005933</t>
  </si>
  <si>
    <t>VI0000005934</t>
  </si>
  <si>
    <t>Ostatné - Vykurovanie</t>
  </si>
  <si>
    <t>VIEGAAL001</t>
  </si>
  <si>
    <t>734109109</t>
  </si>
  <si>
    <t>734209103</t>
  </si>
  <si>
    <t>734209115</t>
  </si>
  <si>
    <t>734209117</t>
  </si>
  <si>
    <t>734222612</t>
  </si>
  <si>
    <t>735000912</t>
  </si>
  <si>
    <t>OVEHYDRVTR32</t>
  </si>
  <si>
    <t>388810150108</t>
  </si>
  <si>
    <t>551152033701</t>
  </si>
  <si>
    <t>551152034102</t>
  </si>
  <si>
    <t>551152061602</t>
  </si>
  <si>
    <t>735154242</t>
  </si>
  <si>
    <t>735158120</t>
  </si>
  <si>
    <t>735159230</t>
  </si>
  <si>
    <t>735111808</t>
  </si>
  <si>
    <t>RADDRŽ010</t>
  </si>
  <si>
    <t>RADZ+O010</t>
  </si>
  <si>
    <t>484810100703</t>
  </si>
  <si>
    <t>484188141905</t>
  </si>
  <si>
    <t>484188143905</t>
  </si>
  <si>
    <t>484188143911</t>
  </si>
  <si>
    <t>767995101</t>
  </si>
  <si>
    <t>296</t>
  </si>
  <si>
    <t>358110710</t>
  </si>
  <si>
    <t>553830112902</t>
  </si>
  <si>
    <t>553830112904</t>
  </si>
  <si>
    <t>283170021202</t>
  </si>
  <si>
    <t>283170021406</t>
  </si>
  <si>
    <t>731119107</t>
  </si>
  <si>
    <t>731119108</t>
  </si>
  <si>
    <t>731200815</t>
  </si>
  <si>
    <t>731890801</t>
  </si>
  <si>
    <t>DC50GSX</t>
  </si>
  <si>
    <t>dw01-200</t>
  </si>
  <si>
    <t>dw50-10-200</t>
  </si>
  <si>
    <t>dw50-11-200</t>
  </si>
  <si>
    <t>dw50-13-200</t>
  </si>
  <si>
    <t>dw50-14-200</t>
  </si>
  <si>
    <t>dw50-18-200</t>
  </si>
  <si>
    <t>dw50-21-200</t>
  </si>
  <si>
    <t>dw50-32-200</t>
  </si>
  <si>
    <t>dw50-37-200</t>
  </si>
  <si>
    <t>dw50-66-200</t>
  </si>
  <si>
    <t>fu200</t>
  </si>
  <si>
    <t>fu200-1</t>
  </si>
  <si>
    <t>VI0000015552</t>
  </si>
  <si>
    <t>732331514</t>
  </si>
  <si>
    <t>EXP35</t>
  </si>
  <si>
    <t>426810080403</t>
  </si>
  <si>
    <t>733151308</t>
  </si>
  <si>
    <t>733151309</t>
  </si>
  <si>
    <t>VI0000005935</t>
  </si>
  <si>
    <t>VI0000005936</t>
  </si>
  <si>
    <t>734209116</t>
  </si>
  <si>
    <t>734209118</t>
  </si>
  <si>
    <t>VI0000005578</t>
  </si>
  <si>
    <t>319152102707</t>
  </si>
  <si>
    <t>4056196600</t>
  </si>
  <si>
    <t>551152066205</t>
  </si>
  <si>
    <t>551152100103</t>
  </si>
  <si>
    <t>551152100105</t>
  </si>
  <si>
    <t>551152100106</t>
  </si>
  <si>
    <t>551152101902</t>
  </si>
  <si>
    <t>551152102905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</si>
</sst>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4" x14ac:knownFonts="1">
    <font>
      <sz val="8"/>
      <name val="Trebuchet MS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64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4" fontId="0" fillId="0" borderId="25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" fontId="23" fillId="5" borderId="0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9"/>
  <sheetViews>
    <sheetView showGridLines="0" zoomScale="80" zoomScaleNormal="80" workbookViewId="0">
      <pane ySplit="1" topLeftCell="A11" activePane="bottomLeft" state="frozen"/>
      <selection pane="bottomLeft" activeCell="AF98" sqref="AF98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56" max="74" width="9.28515625" hidden="1"/>
  </cols>
  <sheetData>
    <row r="1" spans="1:58" ht="21.45" customHeight="1" x14ac:dyDescent="0.3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E1" s="17" t="s">
        <v>5</v>
      </c>
      <c r="BF1" s="17" t="s">
        <v>5</v>
      </c>
    </row>
    <row r="2" spans="1:58" ht="36.9" customHeight="1" x14ac:dyDescent="0.3">
      <c r="C2" s="207" t="s">
        <v>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BD2" s="18" t="s">
        <v>8</v>
      </c>
      <c r="BE2" s="18" t="s">
        <v>9</v>
      </c>
    </row>
    <row r="3" spans="1:58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D3" s="18" t="s">
        <v>8</v>
      </c>
      <c r="BE3" s="18" t="s">
        <v>9</v>
      </c>
    </row>
    <row r="4" spans="1:58" ht="36.9" customHeight="1" x14ac:dyDescent="0.3">
      <c r="B4" s="22"/>
      <c r="C4" s="190" t="s">
        <v>10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23"/>
      <c r="BD4" s="18" t="s">
        <v>8</v>
      </c>
    </row>
    <row r="5" spans="1:58" ht="14.4" customHeight="1" x14ac:dyDescent="0.3">
      <c r="B5" s="22"/>
      <c r="C5" s="24"/>
      <c r="D5" s="25" t="s">
        <v>12</v>
      </c>
      <c r="E5" s="24"/>
      <c r="F5" s="24"/>
      <c r="G5" s="24"/>
      <c r="H5" s="24"/>
      <c r="I5" s="24"/>
      <c r="J5" s="24"/>
      <c r="K5" s="209" t="s">
        <v>13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4"/>
      <c r="AQ5" s="23"/>
      <c r="BD5" s="18" t="s">
        <v>8</v>
      </c>
    </row>
    <row r="6" spans="1:58" ht="24.6" customHeight="1" x14ac:dyDescent="0.3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210" t="s">
        <v>15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4"/>
      <c r="AQ6" s="23"/>
      <c r="BD6" s="18" t="s">
        <v>8</v>
      </c>
    </row>
    <row r="7" spans="1:58" ht="14.4" customHeight="1" x14ac:dyDescent="0.3">
      <c r="B7" s="22"/>
      <c r="C7" s="24"/>
      <c r="D7" s="28" t="s">
        <v>16</v>
      </c>
      <c r="E7" s="24"/>
      <c r="F7" s="24"/>
      <c r="G7" s="24"/>
      <c r="H7" s="24"/>
      <c r="I7" s="24"/>
      <c r="J7" s="24"/>
      <c r="K7" s="26" t="s">
        <v>4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/>
      <c r="AO7" s="24"/>
      <c r="AP7" s="24"/>
      <c r="AQ7" s="23"/>
      <c r="BD7" s="18" t="s">
        <v>8</v>
      </c>
    </row>
    <row r="8" spans="1:58" ht="14.4" customHeight="1" x14ac:dyDescent="0.3">
      <c r="B8" s="22"/>
      <c r="C8" s="24"/>
      <c r="D8" s="28" t="s">
        <v>18</v>
      </c>
      <c r="E8" s="24"/>
      <c r="F8" s="24"/>
      <c r="G8" s="24"/>
      <c r="H8" s="24"/>
      <c r="I8" s="24"/>
      <c r="J8" s="24"/>
      <c r="K8" s="26" t="s">
        <v>19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26"/>
      <c r="AO8" s="24"/>
      <c r="AP8" s="24"/>
      <c r="AQ8" s="23"/>
      <c r="BD8" s="18" t="s">
        <v>8</v>
      </c>
    </row>
    <row r="9" spans="1:58" ht="5.4" customHeight="1" x14ac:dyDescent="0.3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D9" s="18" t="s">
        <v>8</v>
      </c>
    </row>
    <row r="10" spans="1:58" ht="14.4" customHeight="1" x14ac:dyDescent="0.3">
      <c r="B10" s="22"/>
      <c r="C10" s="24"/>
      <c r="D10" s="28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22</v>
      </c>
      <c r="AL10" s="24"/>
      <c r="AM10" s="24"/>
      <c r="AN10" s="26" t="s">
        <v>4</v>
      </c>
      <c r="AO10" s="24"/>
      <c r="AP10" s="24"/>
      <c r="AQ10" s="23"/>
      <c r="BD10" s="18" t="s">
        <v>8</v>
      </c>
    </row>
    <row r="11" spans="1:58" ht="18.45" customHeight="1" x14ac:dyDescent="0.3">
      <c r="B11" s="22"/>
      <c r="C11" s="24"/>
      <c r="D11" s="24"/>
      <c r="E11" s="26" t="s">
        <v>23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4</v>
      </c>
      <c r="AO11" s="24"/>
      <c r="AP11" s="24"/>
      <c r="AQ11" s="23"/>
      <c r="BD11" s="18" t="s">
        <v>8</v>
      </c>
    </row>
    <row r="12" spans="1:58" ht="6.9" customHeight="1" x14ac:dyDescent="0.3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D12" s="18" t="s">
        <v>8</v>
      </c>
    </row>
    <row r="13" spans="1:58" ht="14.4" customHeight="1" x14ac:dyDescent="0.3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22</v>
      </c>
      <c r="AL13" s="24"/>
      <c r="AM13" s="24"/>
      <c r="AN13" s="26" t="s">
        <v>4</v>
      </c>
      <c r="AO13" s="24"/>
      <c r="AP13" s="24"/>
      <c r="AQ13" s="23"/>
      <c r="BD13" s="18" t="s">
        <v>8</v>
      </c>
    </row>
    <row r="14" spans="1:58" ht="13.2" x14ac:dyDescent="0.3">
      <c r="B14" s="22"/>
      <c r="C14" s="24"/>
      <c r="D14" s="24"/>
      <c r="E14" s="26" t="s">
        <v>26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4</v>
      </c>
      <c r="AO14" s="24"/>
      <c r="AP14" s="24"/>
      <c r="AQ14" s="23"/>
      <c r="BD14" s="18" t="s">
        <v>8</v>
      </c>
    </row>
    <row r="15" spans="1:58" ht="6.9" customHeight="1" x14ac:dyDescent="0.3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D15" s="18" t="s">
        <v>5</v>
      </c>
    </row>
    <row r="16" spans="1:58" ht="14.4" customHeight="1" x14ac:dyDescent="0.3">
      <c r="B16" s="22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22</v>
      </c>
      <c r="AL16" s="24"/>
      <c r="AM16" s="24"/>
      <c r="AN16" s="26" t="s">
        <v>4</v>
      </c>
      <c r="AO16" s="24"/>
      <c r="AP16" s="24"/>
      <c r="AQ16" s="23"/>
      <c r="BD16" s="18" t="s">
        <v>5</v>
      </c>
    </row>
    <row r="17" spans="2:56" ht="18.45" customHeight="1" x14ac:dyDescent="0.3">
      <c r="B17" s="22"/>
      <c r="C17" s="24"/>
      <c r="D17" s="24"/>
      <c r="E17" s="26" t="s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4</v>
      </c>
      <c r="AO17" s="24"/>
      <c r="AP17" s="24"/>
      <c r="AQ17" s="23"/>
      <c r="BD17" s="18" t="s">
        <v>28</v>
      </c>
    </row>
    <row r="18" spans="2:56" ht="6.9" customHeight="1" x14ac:dyDescent="0.3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D18" s="18" t="s">
        <v>8</v>
      </c>
    </row>
    <row r="19" spans="2:56" ht="8.4" customHeight="1" x14ac:dyDescent="0.3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22</v>
      </c>
      <c r="AL19" s="24"/>
      <c r="AM19" s="24"/>
      <c r="AN19" s="26" t="s">
        <v>4</v>
      </c>
      <c r="AO19" s="24"/>
      <c r="AP19" s="24"/>
      <c r="AQ19" s="23"/>
      <c r="BD19" s="18" t="s">
        <v>8</v>
      </c>
    </row>
    <row r="20" spans="2:56" ht="18.45" customHeight="1" x14ac:dyDescent="0.3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4</v>
      </c>
      <c r="AO20" s="24"/>
      <c r="AP20" s="24"/>
      <c r="AQ20" s="23"/>
    </row>
    <row r="21" spans="2:56" ht="6.9" customHeight="1" x14ac:dyDescent="0.3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56" ht="13.2" x14ac:dyDescent="0.3">
      <c r="B22" s="22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56" ht="2.4" customHeight="1" x14ac:dyDescent="0.3">
      <c r="B23" s="22"/>
      <c r="C23" s="24"/>
      <c r="D23" s="24"/>
      <c r="E23" s="211" t="s">
        <v>4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4"/>
      <c r="AP23" s="24"/>
      <c r="AQ23" s="23"/>
    </row>
    <row r="24" spans="2:56" ht="6.9" customHeight="1" x14ac:dyDescent="0.3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56" ht="6.9" customHeight="1" x14ac:dyDescent="0.3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56" ht="14.4" customHeight="1" x14ac:dyDescent="0.3">
      <c r="B26" s="22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00">
        <f>AG82</f>
        <v>0</v>
      </c>
      <c r="AL26" s="201"/>
      <c r="AM26" s="201"/>
      <c r="AN26" s="201"/>
      <c r="AO26" s="201"/>
      <c r="AP26" s="24"/>
      <c r="AQ26" s="23"/>
    </row>
    <row r="27" spans="2:56" ht="14.4" customHeight="1" x14ac:dyDescent="0.3">
      <c r="B27" s="22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00">
        <f>AG86</f>
        <v>0</v>
      </c>
      <c r="AL27" s="200"/>
      <c r="AM27" s="200"/>
      <c r="AN27" s="200"/>
      <c r="AO27" s="200"/>
      <c r="AP27" s="24"/>
      <c r="AQ27" s="23"/>
    </row>
    <row r="28" spans="2:56" s="1" customFormat="1" ht="6.9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56" s="1" customFormat="1" ht="25.95" customHeight="1" x14ac:dyDescent="0.3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02">
        <f>ROUND(AK26+AK27,2)</f>
        <v>0</v>
      </c>
      <c r="AL29" s="203"/>
      <c r="AM29" s="203"/>
      <c r="AN29" s="203"/>
      <c r="AO29" s="203"/>
      <c r="AP29" s="32"/>
      <c r="AQ29" s="33"/>
    </row>
    <row r="30" spans="2:56" s="1" customFormat="1" ht="6.9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56" s="2" customFormat="1" ht="14.4" customHeight="1" x14ac:dyDescent="0.3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204">
        <v>0.2</v>
      </c>
      <c r="M31" s="205"/>
      <c r="N31" s="205"/>
      <c r="O31" s="205"/>
      <c r="P31" s="37"/>
      <c r="Q31" s="37"/>
      <c r="R31" s="37"/>
      <c r="S31" s="37"/>
      <c r="T31" s="39" t="s">
        <v>37</v>
      </c>
      <c r="U31" s="37"/>
      <c r="V31" s="37"/>
      <c r="W31" s="206">
        <f>AK29</f>
        <v>0</v>
      </c>
      <c r="X31" s="205"/>
      <c r="Y31" s="205"/>
      <c r="Z31" s="205"/>
      <c r="AA31" s="205"/>
      <c r="AB31" s="205"/>
      <c r="AC31" s="205"/>
      <c r="AD31" s="205"/>
      <c r="AE31" s="205"/>
      <c r="AF31" s="37"/>
      <c r="AG31" s="37"/>
      <c r="AH31" s="37"/>
      <c r="AI31" s="37"/>
      <c r="AJ31" s="37"/>
      <c r="AK31" s="206">
        <f>ROUND(W31*0.2,2)</f>
        <v>0</v>
      </c>
      <c r="AL31" s="205"/>
      <c r="AM31" s="205"/>
      <c r="AN31" s="205"/>
      <c r="AO31" s="205"/>
      <c r="AP31" s="37"/>
      <c r="AQ31" s="40"/>
    </row>
    <row r="32" spans="2:56" s="2" customFormat="1" ht="14.4" customHeight="1" x14ac:dyDescent="0.3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204">
        <v>0.2</v>
      </c>
      <c r="M32" s="205"/>
      <c r="N32" s="205"/>
      <c r="O32" s="205"/>
      <c r="P32" s="37"/>
      <c r="Q32" s="37"/>
      <c r="R32" s="37"/>
      <c r="S32" s="37"/>
      <c r="T32" s="39" t="s">
        <v>37</v>
      </c>
      <c r="U32" s="37"/>
      <c r="V32" s="37"/>
      <c r="W32" s="206"/>
      <c r="X32" s="205"/>
      <c r="Y32" s="205"/>
      <c r="Z32" s="205"/>
      <c r="AA32" s="205"/>
      <c r="AB32" s="205"/>
      <c r="AC32" s="205"/>
      <c r="AD32" s="205"/>
      <c r="AE32" s="205"/>
      <c r="AF32" s="37"/>
      <c r="AG32" s="37"/>
      <c r="AH32" s="37"/>
      <c r="AI32" s="37"/>
      <c r="AJ32" s="37"/>
      <c r="AK32" s="206"/>
      <c r="AL32" s="205"/>
      <c r="AM32" s="205"/>
      <c r="AN32" s="205"/>
      <c r="AO32" s="205"/>
      <c r="AP32" s="37"/>
      <c r="AQ32" s="40"/>
    </row>
    <row r="33" spans="2:43" s="2" customFormat="1" ht="14.4" hidden="1" customHeight="1" x14ac:dyDescent="0.3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204">
        <v>0.2</v>
      </c>
      <c r="M33" s="205"/>
      <c r="N33" s="205"/>
      <c r="O33" s="205"/>
      <c r="P33" s="37"/>
      <c r="Q33" s="37"/>
      <c r="R33" s="37"/>
      <c r="S33" s="37"/>
      <c r="T33" s="39" t="s">
        <v>37</v>
      </c>
      <c r="U33" s="37"/>
      <c r="V33" s="37"/>
      <c r="W33" s="206" t="e">
        <f>ROUND(#REF!+SUM(BQ87),2)</f>
        <v>#REF!</v>
      </c>
      <c r="X33" s="205"/>
      <c r="Y33" s="205"/>
      <c r="Z33" s="205"/>
      <c r="AA33" s="205"/>
      <c r="AB33" s="205"/>
      <c r="AC33" s="205"/>
      <c r="AD33" s="205"/>
      <c r="AE33" s="205"/>
      <c r="AF33" s="37"/>
      <c r="AG33" s="37"/>
      <c r="AH33" s="37"/>
      <c r="AI33" s="37"/>
      <c r="AJ33" s="37"/>
      <c r="AK33" s="206">
        <v>0</v>
      </c>
      <c r="AL33" s="205"/>
      <c r="AM33" s="205"/>
      <c r="AN33" s="205"/>
      <c r="AO33" s="205"/>
      <c r="AP33" s="37"/>
      <c r="AQ33" s="40"/>
    </row>
    <row r="34" spans="2:43" s="2" customFormat="1" ht="14.4" hidden="1" customHeight="1" x14ac:dyDescent="0.3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204">
        <v>0.2</v>
      </c>
      <c r="M34" s="205"/>
      <c r="N34" s="205"/>
      <c r="O34" s="205"/>
      <c r="P34" s="37"/>
      <c r="Q34" s="37"/>
      <c r="R34" s="37"/>
      <c r="S34" s="37"/>
      <c r="T34" s="39" t="s">
        <v>37</v>
      </c>
      <c r="U34" s="37"/>
      <c r="V34" s="37"/>
      <c r="W34" s="206" t="e">
        <f>ROUND(#REF!+SUM(BR87),2)</f>
        <v>#REF!</v>
      </c>
      <c r="X34" s="205"/>
      <c r="Y34" s="205"/>
      <c r="Z34" s="205"/>
      <c r="AA34" s="205"/>
      <c r="AB34" s="205"/>
      <c r="AC34" s="205"/>
      <c r="AD34" s="205"/>
      <c r="AE34" s="205"/>
      <c r="AF34" s="37"/>
      <c r="AG34" s="37"/>
      <c r="AH34" s="37"/>
      <c r="AI34" s="37"/>
      <c r="AJ34" s="37"/>
      <c r="AK34" s="206">
        <v>0</v>
      </c>
      <c r="AL34" s="205"/>
      <c r="AM34" s="205"/>
      <c r="AN34" s="205"/>
      <c r="AO34" s="205"/>
      <c r="AP34" s="37"/>
      <c r="AQ34" s="40"/>
    </row>
    <row r="35" spans="2:43" s="2" customFormat="1" ht="14.4" hidden="1" customHeight="1" x14ac:dyDescent="0.3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204">
        <v>0</v>
      </c>
      <c r="M35" s="205"/>
      <c r="N35" s="205"/>
      <c r="O35" s="205"/>
      <c r="P35" s="37"/>
      <c r="Q35" s="37"/>
      <c r="R35" s="37"/>
      <c r="S35" s="37"/>
      <c r="T35" s="39" t="s">
        <v>37</v>
      </c>
      <c r="U35" s="37"/>
      <c r="V35" s="37"/>
      <c r="W35" s="206" t="e">
        <f>ROUND(#REF!+SUM(BS87),2)</f>
        <v>#REF!</v>
      </c>
      <c r="X35" s="205"/>
      <c r="Y35" s="205"/>
      <c r="Z35" s="205"/>
      <c r="AA35" s="205"/>
      <c r="AB35" s="205"/>
      <c r="AC35" s="205"/>
      <c r="AD35" s="205"/>
      <c r="AE35" s="205"/>
      <c r="AF35" s="37"/>
      <c r="AG35" s="37"/>
      <c r="AH35" s="37"/>
      <c r="AI35" s="37"/>
      <c r="AJ35" s="37"/>
      <c r="AK35" s="206">
        <v>0</v>
      </c>
      <c r="AL35" s="205"/>
      <c r="AM35" s="205"/>
      <c r="AN35" s="205"/>
      <c r="AO35" s="205"/>
      <c r="AP35" s="37"/>
      <c r="AQ35" s="40"/>
    </row>
    <row r="36" spans="2:43" s="1" customFormat="1" ht="6.9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5" customHeight="1" x14ac:dyDescent="0.3">
      <c r="B37" s="31"/>
      <c r="C37" s="41"/>
      <c r="D37" s="42" t="s">
        <v>42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43</v>
      </c>
      <c r="U37" s="43"/>
      <c r="V37" s="43"/>
      <c r="W37" s="43"/>
      <c r="X37" s="212" t="s">
        <v>44</v>
      </c>
      <c r="Y37" s="188"/>
      <c r="Z37" s="188"/>
      <c r="AA37" s="188"/>
      <c r="AB37" s="188"/>
      <c r="AC37" s="43"/>
      <c r="AD37" s="43"/>
      <c r="AE37" s="43"/>
      <c r="AF37" s="43"/>
      <c r="AG37" s="43"/>
      <c r="AH37" s="43"/>
      <c r="AI37" s="43"/>
      <c r="AJ37" s="43"/>
      <c r="AK37" s="187">
        <f>SUM(AK29:AK35)</f>
        <v>0</v>
      </c>
      <c r="AL37" s="188"/>
      <c r="AM37" s="188"/>
      <c r="AN37" s="188"/>
      <c r="AO37" s="189"/>
      <c r="AP37" s="41"/>
      <c r="AQ37" s="33"/>
    </row>
    <row r="38" spans="2:43" s="1" customFormat="1" ht="14.4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x14ac:dyDescent="0.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x14ac:dyDescent="0.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x14ac:dyDescent="0.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x14ac:dyDescent="0.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x14ac:dyDescent="0.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x14ac:dyDescent="0.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x14ac:dyDescent="0.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x14ac:dyDescent="0.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s="1" customFormat="1" ht="14.4" x14ac:dyDescent="0.3">
      <c r="B47" s="31"/>
      <c r="C47" s="32"/>
      <c r="D47" s="45" t="s">
        <v>45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32"/>
      <c r="AB47" s="32"/>
      <c r="AC47" s="45" t="s">
        <v>46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7"/>
      <c r="AP47" s="32"/>
      <c r="AQ47" s="33"/>
    </row>
    <row r="48" spans="2:43" x14ac:dyDescent="0.3">
      <c r="B48" s="22"/>
      <c r="C48" s="24"/>
      <c r="D48" s="48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49"/>
      <c r="AA48" s="24"/>
      <c r="AB48" s="24"/>
      <c r="AC48" s="48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49"/>
      <c r="AP48" s="24"/>
      <c r="AQ48" s="23"/>
    </row>
    <row r="49" spans="2:43" x14ac:dyDescent="0.3">
      <c r="B49" s="22"/>
      <c r="C49" s="24"/>
      <c r="D49" s="4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49"/>
      <c r="AA49" s="24"/>
      <c r="AB49" s="24"/>
      <c r="AC49" s="48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49"/>
      <c r="AP49" s="24"/>
      <c r="AQ49" s="23"/>
    </row>
    <row r="50" spans="2:43" x14ac:dyDescent="0.3">
      <c r="B50" s="22"/>
      <c r="C50" s="24"/>
      <c r="D50" s="4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49"/>
      <c r="AA50" s="24"/>
      <c r="AB50" s="24"/>
      <c r="AC50" s="48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49"/>
      <c r="AP50" s="24"/>
      <c r="AQ50" s="23"/>
    </row>
    <row r="51" spans="2:43" x14ac:dyDescent="0.3">
      <c r="B51" s="22"/>
      <c r="C51" s="24"/>
      <c r="D51" s="4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49"/>
      <c r="AA51" s="24"/>
      <c r="AB51" s="24"/>
      <c r="AC51" s="48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49"/>
      <c r="AP51" s="24"/>
      <c r="AQ51" s="23"/>
    </row>
    <row r="52" spans="2:43" x14ac:dyDescent="0.3">
      <c r="B52" s="22"/>
      <c r="C52" s="24"/>
      <c r="D52" s="48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49"/>
      <c r="AA52" s="24"/>
      <c r="AB52" s="24"/>
      <c r="AC52" s="48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49"/>
      <c r="AP52" s="24"/>
      <c r="AQ52" s="23"/>
    </row>
    <row r="53" spans="2:43" x14ac:dyDescent="0.3">
      <c r="B53" s="22"/>
      <c r="C53" s="24"/>
      <c r="D53" s="48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49"/>
      <c r="AA53" s="24"/>
      <c r="AB53" s="24"/>
      <c r="AC53" s="48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49"/>
      <c r="AP53" s="24"/>
      <c r="AQ53" s="23"/>
    </row>
    <row r="54" spans="2:43" x14ac:dyDescent="0.3">
      <c r="B54" s="22"/>
      <c r="C54" s="24"/>
      <c r="D54" s="48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49"/>
      <c r="AA54" s="24"/>
      <c r="AB54" s="24"/>
      <c r="AC54" s="48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49"/>
      <c r="AP54" s="24"/>
      <c r="AQ54" s="23"/>
    </row>
    <row r="55" spans="2:43" s="1" customFormat="1" ht="14.4" x14ac:dyDescent="0.3">
      <c r="B55" s="31"/>
      <c r="C55" s="32"/>
      <c r="D55" s="50" t="s">
        <v>47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 t="s">
        <v>48</v>
      </c>
      <c r="S55" s="51"/>
      <c r="T55" s="51"/>
      <c r="U55" s="51"/>
      <c r="V55" s="51"/>
      <c r="W55" s="51"/>
      <c r="X55" s="51"/>
      <c r="Y55" s="51"/>
      <c r="Z55" s="53"/>
      <c r="AA55" s="32"/>
      <c r="AB55" s="32"/>
      <c r="AC55" s="50" t="s">
        <v>47</v>
      </c>
      <c r="AD55" s="51"/>
      <c r="AE55" s="51"/>
      <c r="AF55" s="51"/>
      <c r="AG55" s="51"/>
      <c r="AH55" s="51"/>
      <c r="AI55" s="51"/>
      <c r="AJ55" s="51"/>
      <c r="AK55" s="51"/>
      <c r="AL55" s="51"/>
      <c r="AM55" s="52" t="s">
        <v>48</v>
      </c>
      <c r="AN55" s="51"/>
      <c r="AO55" s="53"/>
      <c r="AP55" s="32"/>
      <c r="AQ55" s="33"/>
    </row>
    <row r="56" spans="2:43" x14ac:dyDescent="0.3"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3"/>
    </row>
    <row r="57" spans="2:43" s="1" customFormat="1" ht="14.4" x14ac:dyDescent="0.3">
      <c r="B57" s="31"/>
      <c r="C57" s="32"/>
      <c r="D57" s="45" t="s">
        <v>49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32"/>
      <c r="AB57" s="32"/>
      <c r="AC57" s="45" t="s">
        <v>50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7"/>
      <c r="AP57" s="32"/>
      <c r="AQ57" s="33"/>
    </row>
    <row r="58" spans="2:43" x14ac:dyDescent="0.3">
      <c r="B58" s="22"/>
      <c r="C58" s="24"/>
      <c r="D58" s="48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49"/>
      <c r="AA58" s="24"/>
      <c r="AB58" s="24"/>
      <c r="AC58" s="48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49"/>
      <c r="AP58" s="24"/>
      <c r="AQ58" s="23"/>
    </row>
    <row r="59" spans="2:43" x14ac:dyDescent="0.3">
      <c r="B59" s="22"/>
      <c r="C59" s="24"/>
      <c r="D59" s="48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49"/>
      <c r="AA59" s="24"/>
      <c r="AB59" s="24"/>
      <c r="AC59" s="48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49"/>
      <c r="AP59" s="24"/>
      <c r="AQ59" s="23"/>
    </row>
    <row r="60" spans="2:43" x14ac:dyDescent="0.3">
      <c r="B60" s="22"/>
      <c r="C60" s="24"/>
      <c r="D60" s="48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49"/>
      <c r="AA60" s="24"/>
      <c r="AB60" s="24"/>
      <c r="AC60" s="48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49"/>
      <c r="AP60" s="24"/>
      <c r="AQ60" s="23"/>
    </row>
    <row r="61" spans="2:43" x14ac:dyDescent="0.3">
      <c r="B61" s="22"/>
      <c r="C61" s="24"/>
      <c r="D61" s="4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49"/>
      <c r="AA61" s="24"/>
      <c r="AB61" s="24"/>
      <c r="AC61" s="48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49"/>
      <c r="AP61" s="24"/>
      <c r="AQ61" s="23"/>
    </row>
    <row r="62" spans="2:43" x14ac:dyDescent="0.3">
      <c r="B62" s="22"/>
      <c r="C62" s="24"/>
      <c r="D62" s="48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49"/>
      <c r="AA62" s="24"/>
      <c r="AB62" s="24"/>
      <c r="AC62" s="48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49"/>
      <c r="AP62" s="24"/>
      <c r="AQ62" s="23"/>
    </row>
    <row r="63" spans="2:43" x14ac:dyDescent="0.3">
      <c r="B63" s="22"/>
      <c r="C63" s="24"/>
      <c r="D63" s="4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9"/>
      <c r="AA63" s="24"/>
      <c r="AB63" s="24"/>
      <c r="AC63" s="48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49"/>
      <c r="AP63" s="24"/>
      <c r="AQ63" s="23"/>
    </row>
    <row r="64" spans="2:43" s="1" customFormat="1" ht="14.4" x14ac:dyDescent="0.3">
      <c r="B64" s="31"/>
      <c r="C64" s="32"/>
      <c r="D64" s="50" t="s">
        <v>47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 t="s">
        <v>48</v>
      </c>
      <c r="S64" s="51"/>
      <c r="T64" s="51"/>
      <c r="U64" s="51"/>
      <c r="V64" s="51"/>
      <c r="W64" s="51"/>
      <c r="X64" s="51"/>
      <c r="Y64" s="51"/>
      <c r="Z64" s="53"/>
      <c r="AA64" s="32"/>
      <c r="AB64" s="32"/>
      <c r="AC64" s="50" t="s">
        <v>47</v>
      </c>
      <c r="AD64" s="51"/>
      <c r="AE64" s="51"/>
      <c r="AF64" s="51"/>
      <c r="AG64" s="51"/>
      <c r="AH64" s="51"/>
      <c r="AI64" s="51"/>
      <c r="AJ64" s="51"/>
      <c r="AK64" s="51"/>
      <c r="AL64" s="51"/>
      <c r="AM64" s="52" t="s">
        <v>48</v>
      </c>
      <c r="AN64" s="51"/>
      <c r="AO64" s="53"/>
      <c r="AP64" s="32"/>
      <c r="AQ64" s="33"/>
    </row>
    <row r="65" spans="2:43" s="1" customFormat="1" ht="6.9" customHeight="1" x14ac:dyDescent="0.3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3"/>
    </row>
    <row r="66" spans="2:43" s="1" customFormat="1" ht="6.9" customHeight="1" x14ac:dyDescent="0.3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6"/>
    </row>
    <row r="70" spans="2:43" s="1" customFormat="1" ht="6.9" customHeight="1" x14ac:dyDescent="0.3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9"/>
    </row>
    <row r="71" spans="2:43" s="1" customFormat="1" ht="36.9" customHeight="1" x14ac:dyDescent="0.3">
      <c r="B71" s="31"/>
      <c r="C71" s="190" t="s">
        <v>51</v>
      </c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33"/>
    </row>
    <row r="72" spans="2:43" s="3" customFormat="1" ht="14.4" customHeight="1" x14ac:dyDescent="0.3">
      <c r="B72" s="60"/>
      <c r="C72" s="28" t="s">
        <v>12</v>
      </c>
      <c r="D72" s="61"/>
      <c r="E72" s="61"/>
      <c r="F72" s="61"/>
      <c r="G72" s="61"/>
      <c r="H72" s="61"/>
      <c r="I72" s="61"/>
      <c r="J72" s="61"/>
      <c r="K72" s="61"/>
      <c r="L72" s="61" t="str">
        <f>K5</f>
        <v>2018-0151</v>
      </c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2"/>
    </row>
    <row r="73" spans="2:43" s="4" customFormat="1" ht="36.9" customHeight="1" x14ac:dyDescent="0.3">
      <c r="B73" s="63"/>
      <c r="C73" s="64" t="s">
        <v>14</v>
      </c>
      <c r="D73" s="65"/>
      <c r="E73" s="65"/>
      <c r="F73" s="65"/>
      <c r="G73" s="65"/>
      <c r="H73" s="65"/>
      <c r="I73" s="65"/>
      <c r="J73" s="65"/>
      <c r="K73" s="65"/>
      <c r="L73" s="192" t="str">
        <f>K6</f>
        <v>Zateplenie stolárskej dielne</v>
      </c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65"/>
      <c r="AQ73" s="66"/>
    </row>
    <row r="74" spans="2:43" s="1" customFormat="1" ht="6.9" customHeight="1" x14ac:dyDescent="0.3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3"/>
    </row>
    <row r="75" spans="2:43" s="1" customFormat="1" ht="13.2" x14ac:dyDescent="0.3">
      <c r="B75" s="31"/>
      <c r="C75" s="28" t="s">
        <v>18</v>
      </c>
      <c r="D75" s="32"/>
      <c r="E75" s="32"/>
      <c r="F75" s="32"/>
      <c r="G75" s="32"/>
      <c r="H75" s="32"/>
      <c r="I75" s="32"/>
      <c r="J75" s="32"/>
      <c r="K75" s="32"/>
      <c r="L75" s="67" t="str">
        <f>IF(K8="","",K8)</f>
        <v>Koválovec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28" t="s">
        <v>20</v>
      </c>
      <c r="AJ75" s="32"/>
      <c r="AK75" s="32"/>
      <c r="AL75" s="32"/>
      <c r="AM75" s="68"/>
      <c r="AN75" s="32"/>
      <c r="AO75" s="32"/>
      <c r="AP75" s="32"/>
      <c r="AQ75" s="33"/>
    </row>
    <row r="76" spans="2:43" s="1" customFormat="1" ht="6.9" customHeight="1" x14ac:dyDescent="0.3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3"/>
    </row>
    <row r="77" spans="2:43" s="1" customFormat="1" ht="13.2" customHeight="1" x14ac:dyDescent="0.3">
      <c r="B77" s="31"/>
      <c r="C77" s="28" t="s">
        <v>21</v>
      </c>
      <c r="D77" s="32"/>
      <c r="E77" s="32"/>
      <c r="F77" s="32"/>
      <c r="G77" s="32"/>
      <c r="H77" s="32"/>
      <c r="I77" s="32"/>
      <c r="J77" s="32"/>
      <c r="K77" s="32"/>
      <c r="L77" s="61" t="str">
        <f>IF(E11= "","",E11)</f>
        <v>HULIMAN s.r.o., Radošovce č. 378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28" t="s">
        <v>27</v>
      </c>
      <c r="AJ77" s="32"/>
      <c r="AK77" s="32"/>
      <c r="AL77" s="32"/>
      <c r="AM77" s="194" t="str">
        <f>IF(E17="","",E17)</f>
        <v xml:space="preserve"> </v>
      </c>
      <c r="AN77" s="194"/>
      <c r="AO77" s="194"/>
      <c r="AP77" s="194"/>
      <c r="AQ77" s="33"/>
    </row>
    <row r="78" spans="2:43" s="1" customFormat="1" ht="13.2" x14ac:dyDescent="0.3">
      <c r="B78" s="31"/>
      <c r="C78" s="28" t="s">
        <v>25</v>
      </c>
      <c r="D78" s="32"/>
      <c r="E78" s="32"/>
      <c r="F78" s="32"/>
      <c r="G78" s="32"/>
      <c r="H78" s="32"/>
      <c r="I78" s="32"/>
      <c r="J78" s="32"/>
      <c r="K78" s="32"/>
      <c r="L78" s="61" t="str">
        <f>IF(E14="","",E14)</f>
        <v xml:space="preserve"> 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28" t="s">
        <v>29</v>
      </c>
      <c r="AJ78" s="32"/>
      <c r="AK78" s="32"/>
      <c r="AL78" s="32"/>
      <c r="AM78" s="194"/>
      <c r="AN78" s="194"/>
      <c r="AO78" s="194"/>
      <c r="AP78" s="194"/>
      <c r="AQ78" s="33"/>
    </row>
    <row r="79" spans="2:43" s="1" customFormat="1" ht="10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29.25" customHeight="1" x14ac:dyDescent="0.3">
      <c r="B80" s="31"/>
      <c r="C80" s="195" t="s">
        <v>52</v>
      </c>
      <c r="D80" s="196"/>
      <c r="E80" s="196"/>
      <c r="F80" s="196"/>
      <c r="G80" s="196"/>
      <c r="H80" s="69"/>
      <c r="I80" s="197" t="s">
        <v>53</v>
      </c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7" t="s">
        <v>54</v>
      </c>
      <c r="AH80" s="196"/>
      <c r="AI80" s="196"/>
      <c r="AJ80" s="196"/>
      <c r="AK80" s="196"/>
      <c r="AL80" s="196"/>
      <c r="AM80" s="196"/>
      <c r="AN80" s="197" t="s">
        <v>55</v>
      </c>
      <c r="AO80" s="196"/>
      <c r="AP80" s="198"/>
      <c r="AQ80" s="33"/>
    </row>
    <row r="81" spans="1:61" s="1" customFormat="1" ht="10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61" s="4" customFormat="1" ht="32.4" customHeight="1" x14ac:dyDescent="0.3">
      <c r="B82" s="63"/>
      <c r="C82" s="74" t="s">
        <v>56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199">
        <f>ROUND(SUM(AG83:AG85),2)</f>
        <v>0</v>
      </c>
      <c r="AH82" s="199"/>
      <c r="AI82" s="199"/>
      <c r="AJ82" s="199"/>
      <c r="AK82" s="199"/>
      <c r="AL82" s="199"/>
      <c r="AM82" s="199"/>
      <c r="AN82" s="183">
        <f>SUM(AN83:AP85)</f>
        <v>0</v>
      </c>
      <c r="AO82" s="183"/>
      <c r="AP82" s="183"/>
      <c r="AQ82" s="66"/>
      <c r="BD82" s="76" t="s">
        <v>57</v>
      </c>
      <c r="BE82" s="76" t="s">
        <v>58</v>
      </c>
      <c r="BF82" s="77" t="s">
        <v>59</v>
      </c>
      <c r="BG82" s="76" t="s">
        <v>60</v>
      </c>
      <c r="BH82" s="76" t="s">
        <v>61</v>
      </c>
      <c r="BI82" s="76" t="s">
        <v>62</v>
      </c>
    </row>
    <row r="83" spans="1:61" s="5" customFormat="1" ht="16.5" customHeight="1" x14ac:dyDescent="0.3">
      <c r="A83" s="78"/>
      <c r="B83" s="79"/>
      <c r="C83" s="80"/>
      <c r="D83" s="184" t="s">
        <v>64</v>
      </c>
      <c r="E83" s="184"/>
      <c r="F83" s="184"/>
      <c r="G83" s="184"/>
      <c r="H83" s="184"/>
      <c r="I83" s="152"/>
      <c r="J83" s="185" t="s">
        <v>252</v>
      </c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1">
        <f>Elektromontáže!L94</f>
        <v>0</v>
      </c>
      <c r="AH83" s="182"/>
      <c r="AI83" s="182"/>
      <c r="AJ83" s="182"/>
      <c r="AK83" s="182"/>
      <c r="AL83" s="182">
        <f>Elektromontáže!L94</f>
        <v>0</v>
      </c>
      <c r="AM83" s="182"/>
      <c r="AN83" s="181">
        <f t="shared" ref="AN83:AN84" si="0">ROUND(AG83*1.2,2)</f>
        <v>0</v>
      </c>
      <c r="AO83" s="182">
        <f>ROUND(AL83*1.2,2)</f>
        <v>0</v>
      </c>
      <c r="AP83" s="182"/>
      <c r="AQ83" s="81"/>
      <c r="BE83" s="82"/>
      <c r="BG83" s="82"/>
      <c r="BH83" s="82"/>
      <c r="BI83" s="82"/>
    </row>
    <row r="84" spans="1:61" ht="14.4" x14ac:dyDescent="0.3">
      <c r="B84" s="22"/>
      <c r="C84" s="24"/>
      <c r="D84" s="184" t="s">
        <v>64</v>
      </c>
      <c r="E84" s="184"/>
      <c r="F84" s="184"/>
      <c r="G84" s="184"/>
      <c r="H84" s="184"/>
      <c r="I84" s="24"/>
      <c r="J84" s="185" t="s">
        <v>284</v>
      </c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1">
        <f>Fotovoltaika!M30</f>
        <v>0</v>
      </c>
      <c r="AH84" s="182"/>
      <c r="AI84" s="182"/>
      <c r="AJ84" s="182"/>
      <c r="AK84" s="182"/>
      <c r="AL84" s="182"/>
      <c r="AM84" s="182"/>
      <c r="AN84" s="181">
        <f t="shared" si="0"/>
        <v>0</v>
      </c>
      <c r="AO84" s="182"/>
      <c r="AP84" s="182"/>
      <c r="AQ84" s="23"/>
    </row>
    <row r="85" spans="1:61" s="164" customFormat="1" ht="14.4" customHeight="1" x14ac:dyDescent="0.3">
      <c r="B85" s="22"/>
      <c r="C85" s="165"/>
      <c r="D85" s="184" t="s">
        <v>64</v>
      </c>
      <c r="E85" s="184"/>
      <c r="F85" s="184"/>
      <c r="G85" s="184"/>
      <c r="H85" s="184"/>
      <c r="I85" s="165"/>
      <c r="J85" s="185" t="s">
        <v>486</v>
      </c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1">
        <f>Vykurovanie!M30</f>
        <v>0</v>
      </c>
      <c r="AH85" s="182"/>
      <c r="AI85" s="182"/>
      <c r="AJ85" s="182"/>
      <c r="AK85" s="182"/>
      <c r="AL85" s="182"/>
      <c r="AM85" s="182"/>
      <c r="AN85" s="181">
        <f>Vykurovanie!L38</f>
        <v>0</v>
      </c>
      <c r="AO85" s="182"/>
      <c r="AP85" s="182"/>
      <c r="AQ85" s="23"/>
    </row>
    <row r="86" spans="1:61" s="1" customFormat="1" ht="30" customHeight="1" x14ac:dyDescent="0.3">
      <c r="B86" s="31"/>
      <c r="C86" s="74" t="s">
        <v>66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83">
        <v>0</v>
      </c>
      <c r="AH86" s="183"/>
      <c r="AI86" s="183"/>
      <c r="AJ86" s="183"/>
      <c r="AK86" s="183"/>
      <c r="AL86" s="183"/>
      <c r="AM86" s="183"/>
      <c r="AN86" s="183">
        <v>0</v>
      </c>
      <c r="AO86" s="183"/>
      <c r="AP86" s="183"/>
      <c r="AQ86" s="33"/>
    </row>
    <row r="87" spans="1:61" s="1" customFormat="1" ht="10.9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3"/>
    </row>
    <row r="88" spans="1:61" s="1" customFormat="1" ht="30" customHeight="1" x14ac:dyDescent="0.3">
      <c r="B88" s="31"/>
      <c r="C88" s="83" t="s">
        <v>67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186">
        <f>ROUND(AG82+AG86,2)</f>
        <v>0</v>
      </c>
      <c r="AH88" s="186"/>
      <c r="AI88" s="186"/>
      <c r="AJ88" s="186"/>
      <c r="AK88" s="186"/>
      <c r="AL88" s="186"/>
      <c r="AM88" s="186"/>
      <c r="AN88" s="186">
        <f>AN82+AN86</f>
        <v>0</v>
      </c>
      <c r="AO88" s="186"/>
      <c r="AP88" s="186"/>
      <c r="AQ88" s="33"/>
    </row>
    <row r="89" spans="1:61" s="1" customFormat="1" ht="6.9" customHeight="1" x14ac:dyDescent="0.3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6"/>
    </row>
  </sheetData>
  <mergeCells count="51">
    <mergeCell ref="AG83:AM83"/>
    <mergeCell ref="L31:O31"/>
    <mergeCell ref="W31:AE31"/>
    <mergeCell ref="AK31:AO31"/>
    <mergeCell ref="L33:O33"/>
    <mergeCell ref="W33:AE33"/>
    <mergeCell ref="AK33:AO33"/>
    <mergeCell ref="AM78:AP78"/>
    <mergeCell ref="L34:O34"/>
    <mergeCell ref="W34:AE34"/>
    <mergeCell ref="AK34:AO34"/>
    <mergeCell ref="L35:O35"/>
    <mergeCell ref="W35:AE35"/>
    <mergeCell ref="AK35:AO35"/>
    <mergeCell ref="X37:AB37"/>
    <mergeCell ref="C2:AP2"/>
    <mergeCell ref="C4:AP4"/>
    <mergeCell ref="K5:AO5"/>
    <mergeCell ref="K6:AO6"/>
    <mergeCell ref="E23:AN23"/>
    <mergeCell ref="AK26:AO26"/>
    <mergeCell ref="AK27:AO27"/>
    <mergeCell ref="AK29:AO29"/>
    <mergeCell ref="L32:O32"/>
    <mergeCell ref="W32:AE32"/>
    <mergeCell ref="AK32:AO32"/>
    <mergeCell ref="AK37:AO37"/>
    <mergeCell ref="C71:AP71"/>
    <mergeCell ref="L73:AO73"/>
    <mergeCell ref="AM77:AP77"/>
    <mergeCell ref="C80:G80"/>
    <mergeCell ref="I80:AF80"/>
    <mergeCell ref="AG80:AM80"/>
    <mergeCell ref="AN80:AP80"/>
    <mergeCell ref="AG82:AM82"/>
    <mergeCell ref="AN82:AP82"/>
    <mergeCell ref="AG88:AM88"/>
    <mergeCell ref="AN88:AP88"/>
    <mergeCell ref="AN83:AP83"/>
    <mergeCell ref="D83:H83"/>
    <mergeCell ref="J84:AF84"/>
    <mergeCell ref="AG84:AM84"/>
    <mergeCell ref="AN84:AP84"/>
    <mergeCell ref="J83:AF83"/>
    <mergeCell ref="AN85:AP85"/>
    <mergeCell ref="AG86:AM86"/>
    <mergeCell ref="AN86:AP86"/>
    <mergeCell ref="D84:H84"/>
    <mergeCell ref="D85:H85"/>
    <mergeCell ref="J85:AF85"/>
    <mergeCell ref="AG85:AM85"/>
  </mergeCells>
  <hyperlinks>
    <hyperlink ref="K1:S1" location="C2" display="1) Súhrnný list stavby"/>
    <hyperlink ref="W1:AF1" location="C87" display="2) Rekapitulácia objektov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showGridLines="0" workbookViewId="0">
      <pane ySplit="1" topLeftCell="A106" activePane="bottomLeft" state="frozen"/>
      <selection pane="bottomLeft" activeCell="L117" sqref="L117"/>
    </sheetView>
  </sheetViews>
  <sheetFormatPr defaultRowHeight="12" x14ac:dyDescent="0.3"/>
  <cols>
    <col min="1" max="1" width="8.28515625" style="153" customWidth="1"/>
    <col min="2" max="2" width="1.7109375" style="153" customWidth="1"/>
    <col min="3" max="3" width="4.140625" style="153" customWidth="1"/>
    <col min="4" max="4" width="4.28515625" style="153" customWidth="1"/>
    <col min="5" max="5" width="17.140625" style="153" customWidth="1"/>
    <col min="6" max="7" width="11.140625" style="153" customWidth="1"/>
    <col min="8" max="8" width="12.42578125" style="153" customWidth="1"/>
    <col min="9" max="9" width="11.5703125" style="153" customWidth="1"/>
    <col min="10" max="10" width="5.140625" style="153" customWidth="1"/>
    <col min="11" max="11" width="11.42578125" style="153" customWidth="1"/>
    <col min="12" max="12" width="12" style="153" customWidth="1"/>
    <col min="13" max="13" width="6" style="153" customWidth="1"/>
    <col min="14" max="14" width="2" style="153" customWidth="1"/>
    <col min="15" max="15" width="12.42578125" style="153" customWidth="1"/>
    <col min="16" max="16" width="4.140625" style="153" customWidth="1"/>
    <col min="17" max="17" width="1.7109375" style="153" customWidth="1"/>
    <col min="18" max="18" width="8.140625" style="153" customWidth="1"/>
    <col min="19" max="19" width="29.7109375" style="153" hidden="1" customWidth="1"/>
    <col min="20" max="20" width="16.28515625" style="153" hidden="1" customWidth="1"/>
    <col min="21" max="21" width="12.28515625" style="153" hidden="1" customWidth="1"/>
    <col min="22" max="22" width="16.28515625" style="153" hidden="1" customWidth="1"/>
    <col min="23" max="23" width="12.140625" style="153" hidden="1" customWidth="1"/>
    <col min="24" max="24" width="15" style="153" hidden="1" customWidth="1"/>
    <col min="25" max="25" width="11" style="153" hidden="1" customWidth="1"/>
    <col min="26" max="26" width="15" style="153" hidden="1" customWidth="1"/>
    <col min="27" max="27" width="16.28515625" style="153" hidden="1" customWidth="1"/>
    <col min="28" max="28" width="11" style="153" customWidth="1"/>
    <col min="29" max="29" width="15" style="153" customWidth="1"/>
    <col min="30" max="30" width="16.28515625" style="153" customWidth="1"/>
    <col min="31" max="61" width="9.140625" style="153"/>
    <col min="62" max="62" width="14.42578125" style="153" customWidth="1"/>
    <col min="63" max="64" width="5" style="153" customWidth="1"/>
    <col min="65" max="16384" width="9.140625" style="153"/>
  </cols>
  <sheetData>
    <row r="1" spans="1:65" ht="21.75" customHeight="1" x14ac:dyDescent="0.3">
      <c r="A1" s="85"/>
      <c r="B1" s="13"/>
      <c r="C1" s="13"/>
      <c r="D1" s="14" t="s">
        <v>1</v>
      </c>
      <c r="E1" s="13"/>
      <c r="F1" s="15" t="s">
        <v>68</v>
      </c>
      <c r="G1" s="15"/>
      <c r="H1" s="227" t="s">
        <v>69</v>
      </c>
      <c r="I1" s="227"/>
      <c r="J1" s="227"/>
      <c r="K1" s="227"/>
      <c r="L1" s="15" t="s">
        <v>70</v>
      </c>
      <c r="M1" s="13"/>
      <c r="N1" s="14" t="s">
        <v>71</v>
      </c>
      <c r="O1" s="13"/>
      <c r="P1" s="13"/>
      <c r="Q1" s="13"/>
      <c r="R1" s="15" t="s">
        <v>72</v>
      </c>
      <c r="S1" s="15"/>
      <c r="T1" s="85"/>
      <c r="U1" s="85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36.9" customHeight="1" x14ac:dyDescent="0.3">
      <c r="C2" s="207" t="s">
        <v>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R2" s="213" t="s">
        <v>7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S2" s="18" t="s">
        <v>65</v>
      </c>
    </row>
    <row r="3" spans="1:65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AS3" s="18" t="s">
        <v>58</v>
      </c>
    </row>
    <row r="4" spans="1:65" ht="36.9" customHeight="1" x14ac:dyDescent="0.3">
      <c r="B4" s="22"/>
      <c r="C4" s="190" t="s">
        <v>73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23"/>
      <c r="S4" s="146" t="s">
        <v>11</v>
      </c>
      <c r="AS4" s="18" t="s">
        <v>5</v>
      </c>
    </row>
    <row r="5" spans="1:65" ht="6.9" customHeight="1" x14ac:dyDescent="0.3">
      <c r="B5" s="22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23"/>
    </row>
    <row r="6" spans="1:65" ht="25.35" customHeight="1" x14ac:dyDescent="0.3">
      <c r="B6" s="22"/>
      <c r="C6" s="148"/>
      <c r="D6" s="154" t="s">
        <v>14</v>
      </c>
      <c r="E6" s="148"/>
      <c r="F6" s="239" t="str">
        <f>'Rekapitulácia stavby'!K6</f>
        <v>Zateplenie stolárskej dielne</v>
      </c>
      <c r="G6" s="240"/>
      <c r="H6" s="240"/>
      <c r="I6" s="240"/>
      <c r="J6" s="240"/>
      <c r="K6" s="240"/>
      <c r="L6" s="240"/>
      <c r="M6" s="240"/>
      <c r="N6" s="240"/>
      <c r="O6" s="240"/>
      <c r="P6" s="148"/>
      <c r="Q6" s="23"/>
    </row>
    <row r="7" spans="1:65" s="1" customFormat="1" ht="32.85" customHeight="1" x14ac:dyDescent="0.3">
      <c r="B7" s="31"/>
      <c r="C7" s="155"/>
      <c r="D7" s="27" t="s">
        <v>74</v>
      </c>
      <c r="E7" s="155"/>
      <c r="F7" s="210" t="s">
        <v>285</v>
      </c>
      <c r="G7" s="238"/>
      <c r="H7" s="238"/>
      <c r="I7" s="238"/>
      <c r="J7" s="238"/>
      <c r="K7" s="238"/>
      <c r="L7" s="238"/>
      <c r="M7" s="238"/>
      <c r="N7" s="238"/>
      <c r="O7" s="238"/>
      <c r="P7" s="155"/>
      <c r="Q7" s="33"/>
    </row>
    <row r="8" spans="1:65" s="1" customFormat="1" ht="14.4" customHeight="1" x14ac:dyDescent="0.3">
      <c r="B8" s="31"/>
      <c r="C8" s="155"/>
      <c r="D8" s="154" t="s">
        <v>16</v>
      </c>
      <c r="E8" s="155"/>
      <c r="F8" s="147" t="s">
        <v>4</v>
      </c>
      <c r="G8" s="155"/>
      <c r="H8" s="155"/>
      <c r="I8" s="155"/>
      <c r="J8" s="155"/>
      <c r="K8" s="155"/>
      <c r="L8" s="155"/>
      <c r="M8" s="155"/>
      <c r="N8" s="147" t="s">
        <v>4</v>
      </c>
      <c r="O8" s="155"/>
      <c r="P8" s="155"/>
      <c r="Q8" s="33"/>
    </row>
    <row r="9" spans="1:65" s="1" customFormat="1" ht="14.4" customHeight="1" x14ac:dyDescent="0.3">
      <c r="B9" s="31"/>
      <c r="C9" s="155"/>
      <c r="D9" s="154" t="s">
        <v>18</v>
      </c>
      <c r="E9" s="155"/>
      <c r="F9" s="147" t="s">
        <v>19</v>
      </c>
      <c r="G9" s="155"/>
      <c r="H9" s="155"/>
      <c r="I9" s="155"/>
      <c r="J9" s="155"/>
      <c r="K9" s="155"/>
      <c r="L9" s="155"/>
      <c r="M9" s="155"/>
      <c r="N9" s="230"/>
      <c r="O9" s="230"/>
      <c r="P9" s="155"/>
      <c r="Q9" s="33"/>
    </row>
    <row r="10" spans="1:65" s="1" customFormat="1" ht="10.95" customHeight="1" x14ac:dyDescent="0.3">
      <c r="B10" s="31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33"/>
    </row>
    <row r="11" spans="1:65" s="1" customFormat="1" ht="14.4" customHeight="1" x14ac:dyDescent="0.3">
      <c r="B11" s="31"/>
      <c r="C11" s="155"/>
      <c r="D11" s="154" t="s">
        <v>21</v>
      </c>
      <c r="E11" s="155"/>
      <c r="F11" s="155"/>
      <c r="G11" s="155"/>
      <c r="H11" s="155"/>
      <c r="I11" s="155"/>
      <c r="J11" s="155"/>
      <c r="K11" s="155"/>
      <c r="L11" s="155"/>
      <c r="M11" s="155"/>
      <c r="N11" s="209" t="s">
        <v>4</v>
      </c>
      <c r="O11" s="209"/>
      <c r="P11" s="155"/>
      <c r="Q11" s="33"/>
    </row>
    <row r="12" spans="1:65" s="1" customFormat="1" ht="18" customHeight="1" x14ac:dyDescent="0.3">
      <c r="B12" s="31"/>
      <c r="C12" s="155"/>
      <c r="D12" s="155"/>
      <c r="E12" s="147" t="s">
        <v>23</v>
      </c>
      <c r="F12" s="155"/>
      <c r="G12" s="155"/>
      <c r="H12" s="155"/>
      <c r="I12" s="155"/>
      <c r="J12" s="155"/>
      <c r="K12" s="155"/>
      <c r="L12" s="155"/>
      <c r="M12" s="155"/>
      <c r="N12" s="209" t="s">
        <v>4</v>
      </c>
      <c r="O12" s="209"/>
      <c r="P12" s="155"/>
      <c r="Q12" s="33"/>
    </row>
    <row r="13" spans="1:65" s="1" customFormat="1" ht="6.9" customHeight="1" x14ac:dyDescent="0.3">
      <c r="B13" s="31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33"/>
    </row>
    <row r="14" spans="1:65" s="1" customFormat="1" ht="14.4" customHeight="1" x14ac:dyDescent="0.3">
      <c r="B14" s="31"/>
      <c r="C14" s="155"/>
      <c r="D14" s="154" t="s">
        <v>25</v>
      </c>
      <c r="E14" s="155"/>
      <c r="F14" s="155"/>
      <c r="G14" s="155"/>
      <c r="H14" s="155"/>
      <c r="I14" s="155"/>
      <c r="J14" s="155"/>
      <c r="K14" s="155"/>
      <c r="L14" s="155"/>
      <c r="M14" s="155"/>
      <c r="N14" s="209" t="str">
        <f>IF('Rekapitulácia stavby'!AN13="","",'Rekapitulácia stavby'!AN13)</f>
        <v/>
      </c>
      <c r="O14" s="209"/>
      <c r="P14" s="155"/>
      <c r="Q14" s="33"/>
    </row>
    <row r="15" spans="1:65" s="1" customFormat="1" ht="18" customHeight="1" x14ac:dyDescent="0.3">
      <c r="B15" s="31"/>
      <c r="C15" s="155"/>
      <c r="D15" s="155"/>
      <c r="E15" s="147" t="str">
        <f>IF('Rekapitulácia stavby'!E14="","",'Rekapitulácia stavby'!E14)</f>
        <v xml:space="preserve"> </v>
      </c>
      <c r="F15" s="155"/>
      <c r="G15" s="155"/>
      <c r="H15" s="155"/>
      <c r="I15" s="155"/>
      <c r="J15" s="155"/>
      <c r="K15" s="155"/>
      <c r="L15" s="155"/>
      <c r="M15" s="155"/>
      <c r="N15" s="209" t="str">
        <f>IF('Rekapitulácia stavby'!AN14="","",'Rekapitulácia stavby'!AN14)</f>
        <v/>
      </c>
      <c r="O15" s="209"/>
      <c r="P15" s="155"/>
      <c r="Q15" s="33"/>
    </row>
    <row r="16" spans="1:65" s="1" customFormat="1" ht="6.9" customHeight="1" x14ac:dyDescent="0.3">
      <c r="B16" s="31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33"/>
    </row>
    <row r="17" spans="2:17" s="1" customFormat="1" ht="14.4" customHeight="1" x14ac:dyDescent="0.3">
      <c r="B17" s="31"/>
      <c r="C17" s="155"/>
      <c r="D17" s="154" t="s">
        <v>27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209" t="str">
        <f>IF('Rekapitulácia stavby'!AN16="","",'Rekapitulácia stavby'!AN16)</f>
        <v/>
      </c>
      <c r="O17" s="209"/>
      <c r="P17" s="155"/>
      <c r="Q17" s="33"/>
    </row>
    <row r="18" spans="2:17" s="1" customFormat="1" ht="18" customHeight="1" x14ac:dyDescent="0.3">
      <c r="B18" s="31"/>
      <c r="C18" s="155"/>
      <c r="D18" s="155"/>
      <c r="E18" s="147" t="str">
        <f>IF('Rekapitulácia stavby'!E17="","",'Rekapitulácia stavby'!E17)</f>
        <v xml:space="preserve"> </v>
      </c>
      <c r="F18" s="155"/>
      <c r="G18" s="155"/>
      <c r="H18" s="155"/>
      <c r="I18" s="155"/>
      <c r="J18" s="155"/>
      <c r="K18" s="155"/>
      <c r="L18" s="155"/>
      <c r="M18" s="155"/>
      <c r="N18" s="209" t="str">
        <f>IF('Rekapitulácia stavby'!AN17="","",'Rekapitulácia stavby'!AN17)</f>
        <v/>
      </c>
      <c r="O18" s="209"/>
      <c r="P18" s="155"/>
      <c r="Q18" s="33"/>
    </row>
    <row r="19" spans="2:17" s="1" customFormat="1" ht="6.9" customHeight="1" x14ac:dyDescent="0.3">
      <c r="B19" s="31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33"/>
    </row>
    <row r="20" spans="2:17" s="1" customFormat="1" ht="14.4" customHeight="1" x14ac:dyDescent="0.3">
      <c r="B20" s="31"/>
      <c r="C20" s="155"/>
      <c r="D20" s="154" t="s">
        <v>29</v>
      </c>
      <c r="E20" s="155"/>
      <c r="F20" s="155"/>
      <c r="G20" s="155"/>
      <c r="H20" s="155"/>
      <c r="I20" s="155"/>
      <c r="J20" s="155"/>
      <c r="K20" s="155"/>
      <c r="L20" s="155"/>
      <c r="M20" s="155"/>
      <c r="N20" s="209" t="s">
        <v>4</v>
      </c>
      <c r="O20" s="209"/>
      <c r="P20" s="155"/>
      <c r="Q20" s="33"/>
    </row>
    <row r="21" spans="2:17" s="1" customFormat="1" ht="18" customHeight="1" x14ac:dyDescent="0.3">
      <c r="B21" s="31"/>
      <c r="C21" s="155"/>
      <c r="D21" s="155"/>
      <c r="E21" s="147" t="s">
        <v>30</v>
      </c>
      <c r="F21" s="155"/>
      <c r="G21" s="155"/>
      <c r="H21" s="155"/>
      <c r="I21" s="155"/>
      <c r="J21" s="155"/>
      <c r="K21" s="155"/>
      <c r="L21" s="155"/>
      <c r="M21" s="155"/>
      <c r="N21" s="209" t="s">
        <v>4</v>
      </c>
      <c r="O21" s="209"/>
      <c r="P21" s="155"/>
      <c r="Q21" s="33"/>
    </row>
    <row r="22" spans="2:17" s="1" customFormat="1" ht="6.9" customHeight="1" x14ac:dyDescent="0.3">
      <c r="B22" s="31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33"/>
    </row>
    <row r="23" spans="2:17" s="1" customFormat="1" ht="14.4" customHeight="1" x14ac:dyDescent="0.3">
      <c r="B23" s="31"/>
      <c r="C23" s="155"/>
      <c r="D23" s="154" t="s">
        <v>31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33"/>
    </row>
    <row r="24" spans="2:17" s="1" customFormat="1" ht="16.5" customHeight="1" x14ac:dyDescent="0.3">
      <c r="B24" s="31"/>
      <c r="C24" s="155"/>
      <c r="D24" s="155"/>
      <c r="E24" s="211" t="s">
        <v>4</v>
      </c>
      <c r="F24" s="211"/>
      <c r="G24" s="211"/>
      <c r="H24" s="211"/>
      <c r="I24" s="211"/>
      <c r="J24" s="211"/>
      <c r="K24" s="211"/>
      <c r="L24" s="211"/>
      <c r="M24" s="155"/>
      <c r="N24" s="155"/>
      <c r="O24" s="155"/>
      <c r="P24" s="155"/>
      <c r="Q24" s="33"/>
    </row>
    <row r="25" spans="2:17" s="1" customFormat="1" ht="6.9" customHeight="1" x14ac:dyDescent="0.3">
      <c r="B25" s="31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33"/>
    </row>
    <row r="26" spans="2:17" s="1" customFormat="1" ht="6.9" customHeight="1" x14ac:dyDescent="0.3">
      <c r="B26" s="31"/>
      <c r="C26" s="15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155"/>
      <c r="Q26" s="33"/>
    </row>
    <row r="27" spans="2:17" s="1" customFormat="1" ht="14.4" customHeight="1" x14ac:dyDescent="0.3">
      <c r="B27" s="31"/>
      <c r="C27" s="155"/>
      <c r="D27" s="86" t="s">
        <v>75</v>
      </c>
      <c r="E27" s="155"/>
      <c r="F27" s="155"/>
      <c r="G27" s="155"/>
      <c r="H27" s="155"/>
      <c r="I27" s="155"/>
      <c r="J27" s="155"/>
      <c r="K27" s="155"/>
      <c r="L27" s="155"/>
      <c r="M27" s="200">
        <f>M86</f>
        <v>0</v>
      </c>
      <c r="N27" s="200"/>
      <c r="O27" s="200"/>
      <c r="P27" s="155"/>
      <c r="Q27" s="33"/>
    </row>
    <row r="28" spans="2:17" s="1" customFormat="1" ht="14.4" customHeight="1" x14ac:dyDescent="0.3">
      <c r="B28" s="31"/>
      <c r="C28" s="155"/>
      <c r="D28" s="30" t="s">
        <v>76</v>
      </c>
      <c r="E28" s="155"/>
      <c r="F28" s="155"/>
      <c r="G28" s="155"/>
      <c r="H28" s="155"/>
      <c r="I28" s="155"/>
      <c r="J28" s="155"/>
      <c r="K28" s="155"/>
      <c r="L28" s="155"/>
      <c r="M28" s="200">
        <f>M91</f>
        <v>0</v>
      </c>
      <c r="N28" s="200"/>
      <c r="O28" s="200"/>
      <c r="P28" s="155"/>
      <c r="Q28" s="33"/>
    </row>
    <row r="29" spans="2:17" s="1" customFormat="1" ht="6.9" customHeight="1" x14ac:dyDescent="0.3">
      <c r="B29" s="3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33"/>
    </row>
    <row r="30" spans="2:17" s="1" customFormat="1" ht="25.35" customHeight="1" x14ac:dyDescent="0.3">
      <c r="B30" s="31"/>
      <c r="C30" s="155"/>
      <c r="D30" s="87" t="s">
        <v>34</v>
      </c>
      <c r="E30" s="155"/>
      <c r="F30" s="155"/>
      <c r="G30" s="155"/>
      <c r="H30" s="155"/>
      <c r="I30" s="155"/>
      <c r="J30" s="155"/>
      <c r="K30" s="155"/>
      <c r="L30" s="155"/>
      <c r="M30" s="256">
        <f>M27+M28</f>
        <v>0</v>
      </c>
      <c r="N30" s="238"/>
      <c r="O30" s="238"/>
      <c r="P30" s="155"/>
      <c r="Q30" s="33"/>
    </row>
    <row r="31" spans="2:17" s="1" customFormat="1" ht="6.9" customHeight="1" x14ac:dyDescent="0.3">
      <c r="B31" s="31"/>
      <c r="C31" s="15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5"/>
      <c r="Q31" s="33"/>
    </row>
    <row r="32" spans="2:17" s="1" customFormat="1" ht="14.4" customHeight="1" x14ac:dyDescent="0.3">
      <c r="B32" s="31"/>
      <c r="C32" s="155"/>
      <c r="D32" s="151" t="s">
        <v>35</v>
      </c>
      <c r="E32" s="151" t="s">
        <v>36</v>
      </c>
      <c r="F32" s="149">
        <v>0.2</v>
      </c>
      <c r="G32" s="88" t="s">
        <v>37</v>
      </c>
      <c r="H32" s="243">
        <f>ROUND((SUM(BD91:BD92)+SUM(BD110:BD201)), 2)</f>
        <v>0</v>
      </c>
      <c r="I32" s="238"/>
      <c r="J32" s="238"/>
      <c r="K32" s="155"/>
      <c r="L32" s="155"/>
      <c r="M32" s="238"/>
      <c r="N32" s="238"/>
      <c r="O32" s="238"/>
      <c r="P32" s="155"/>
      <c r="Q32" s="33"/>
    </row>
    <row r="33" spans="2:17" s="1" customFormat="1" ht="14.4" customHeight="1" x14ac:dyDescent="0.3">
      <c r="B33" s="31"/>
      <c r="C33" s="155"/>
      <c r="D33" s="155"/>
      <c r="E33" s="151" t="s">
        <v>38</v>
      </c>
      <c r="F33" s="149">
        <v>0.2</v>
      </c>
      <c r="G33" s="88" t="s">
        <v>37</v>
      </c>
      <c r="H33" s="243">
        <f>ROUND(M30,2)</f>
        <v>0</v>
      </c>
      <c r="I33" s="238"/>
      <c r="J33" s="238"/>
      <c r="K33" s="155"/>
      <c r="L33" s="155"/>
      <c r="M33" s="238">
        <f>ROUND(H33*0.2,2)</f>
        <v>0</v>
      </c>
      <c r="N33" s="238"/>
      <c r="O33" s="238"/>
      <c r="P33" s="155"/>
      <c r="Q33" s="33"/>
    </row>
    <row r="34" spans="2:17" s="1" customFormat="1" ht="14.4" hidden="1" customHeight="1" x14ac:dyDescent="0.3">
      <c r="B34" s="31"/>
      <c r="C34" s="155"/>
      <c r="D34" s="155"/>
      <c r="E34" s="151" t="s">
        <v>39</v>
      </c>
      <c r="F34" s="149">
        <v>0.2</v>
      </c>
      <c r="G34" s="88" t="s">
        <v>37</v>
      </c>
      <c r="H34" s="243">
        <f>ROUND((SUM(BF91:BF92)+SUM(BF110:BF201)), 2)</f>
        <v>0</v>
      </c>
      <c r="I34" s="238"/>
      <c r="J34" s="238"/>
      <c r="K34" s="155"/>
      <c r="L34" s="155"/>
      <c r="M34" s="238"/>
      <c r="N34" s="238"/>
      <c r="O34" s="238"/>
      <c r="P34" s="155"/>
      <c r="Q34" s="33"/>
    </row>
    <row r="35" spans="2:17" s="1" customFormat="1" ht="14.4" hidden="1" customHeight="1" x14ac:dyDescent="0.3">
      <c r="B35" s="31"/>
      <c r="C35" s="155"/>
      <c r="D35" s="155"/>
      <c r="E35" s="151" t="s">
        <v>40</v>
      </c>
      <c r="F35" s="149">
        <v>0.2</v>
      </c>
      <c r="G35" s="88" t="s">
        <v>37</v>
      </c>
      <c r="H35" s="243">
        <f>ROUND((SUM(BG91:BG92)+SUM(BG110:BG201)), 2)</f>
        <v>0</v>
      </c>
      <c r="I35" s="238"/>
      <c r="J35" s="238"/>
      <c r="K35" s="155"/>
      <c r="L35" s="155"/>
      <c r="M35" s="238"/>
      <c r="N35" s="238"/>
      <c r="O35" s="238"/>
      <c r="P35" s="155"/>
      <c r="Q35" s="33"/>
    </row>
    <row r="36" spans="2:17" s="1" customFormat="1" ht="14.4" hidden="1" customHeight="1" x14ac:dyDescent="0.3">
      <c r="B36" s="31"/>
      <c r="C36" s="155"/>
      <c r="D36" s="155"/>
      <c r="E36" s="151" t="s">
        <v>41</v>
      </c>
      <c r="F36" s="149">
        <v>0</v>
      </c>
      <c r="G36" s="88" t="s">
        <v>37</v>
      </c>
      <c r="H36" s="243">
        <f>ROUND((SUM(BH91:BH92)+SUM(BH110:BH201)), 2)</f>
        <v>0</v>
      </c>
      <c r="I36" s="238"/>
      <c r="J36" s="238"/>
      <c r="K36" s="155"/>
      <c r="L36" s="155"/>
      <c r="M36" s="238"/>
      <c r="N36" s="238"/>
      <c r="O36" s="238"/>
      <c r="P36" s="155"/>
      <c r="Q36" s="33"/>
    </row>
    <row r="37" spans="2:17" s="1" customFormat="1" ht="6.9" customHeight="1" x14ac:dyDescent="0.3">
      <c r="B37" s="31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33"/>
    </row>
    <row r="38" spans="2:17" s="1" customFormat="1" ht="25.35" customHeight="1" x14ac:dyDescent="0.3">
      <c r="B38" s="31"/>
      <c r="C38" s="156"/>
      <c r="D38" s="89" t="s">
        <v>42</v>
      </c>
      <c r="E38" s="69"/>
      <c r="F38" s="69"/>
      <c r="G38" s="90" t="s">
        <v>43</v>
      </c>
      <c r="H38" s="91" t="s">
        <v>44</v>
      </c>
      <c r="I38" s="69"/>
      <c r="J38" s="69"/>
      <c r="K38" s="69"/>
      <c r="L38" s="244">
        <f>M30+M33</f>
        <v>0</v>
      </c>
      <c r="M38" s="244"/>
      <c r="N38" s="244"/>
      <c r="O38" s="245"/>
      <c r="P38" s="156"/>
      <c r="Q38" s="33"/>
    </row>
    <row r="39" spans="2:17" s="1" customFormat="1" ht="14.4" customHeight="1" x14ac:dyDescent="0.3">
      <c r="B39" s="31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33"/>
    </row>
    <row r="40" spans="2:17" s="1" customFormat="1" ht="14.4" customHeight="1" x14ac:dyDescent="0.3">
      <c r="B40" s="31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33"/>
    </row>
    <row r="41" spans="2:17" x14ac:dyDescent="0.3">
      <c r="B41" s="22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23"/>
    </row>
    <row r="42" spans="2:17" x14ac:dyDescent="0.3">
      <c r="B42" s="22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23"/>
    </row>
    <row r="43" spans="2:17" x14ac:dyDescent="0.3">
      <c r="B43" s="22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23"/>
    </row>
    <row r="44" spans="2:17" x14ac:dyDescent="0.3">
      <c r="B44" s="22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23"/>
    </row>
    <row r="45" spans="2:17" x14ac:dyDescent="0.3">
      <c r="B45" s="22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3"/>
    </row>
    <row r="46" spans="2:17" x14ac:dyDescent="0.3">
      <c r="B46" s="22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23"/>
    </row>
    <row r="47" spans="2:17" x14ac:dyDescent="0.3">
      <c r="B47" s="22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23"/>
    </row>
    <row r="48" spans="2:17" s="1" customFormat="1" ht="14.4" x14ac:dyDescent="0.3">
      <c r="B48" s="31"/>
      <c r="C48" s="155"/>
      <c r="D48" s="45" t="s">
        <v>45</v>
      </c>
      <c r="E48" s="46"/>
      <c r="F48" s="46"/>
      <c r="G48" s="46"/>
      <c r="H48" s="47"/>
      <c r="I48" s="155"/>
      <c r="J48" s="45" t="s">
        <v>46</v>
      </c>
      <c r="K48" s="46"/>
      <c r="L48" s="46"/>
      <c r="M48" s="46"/>
      <c r="N48" s="46"/>
      <c r="O48" s="47"/>
      <c r="P48" s="155"/>
      <c r="Q48" s="33"/>
    </row>
    <row r="49" spans="2:17" x14ac:dyDescent="0.3">
      <c r="B49" s="22"/>
      <c r="C49" s="148"/>
      <c r="D49" s="48"/>
      <c r="E49" s="148"/>
      <c r="F49" s="148"/>
      <c r="G49" s="148"/>
      <c r="H49" s="49"/>
      <c r="I49" s="148"/>
      <c r="J49" s="48"/>
      <c r="K49" s="148"/>
      <c r="L49" s="148"/>
      <c r="M49" s="148"/>
      <c r="N49" s="148"/>
      <c r="O49" s="49"/>
      <c r="P49" s="148"/>
      <c r="Q49" s="23"/>
    </row>
    <row r="50" spans="2:17" x14ac:dyDescent="0.3">
      <c r="B50" s="22"/>
      <c r="C50" s="148"/>
      <c r="D50" s="48"/>
      <c r="E50" s="148"/>
      <c r="F50" s="148"/>
      <c r="G50" s="148"/>
      <c r="H50" s="49"/>
      <c r="I50" s="148"/>
      <c r="J50" s="48"/>
      <c r="K50" s="148"/>
      <c r="L50" s="148"/>
      <c r="M50" s="148"/>
      <c r="N50" s="148"/>
      <c r="O50" s="49"/>
      <c r="P50" s="148"/>
      <c r="Q50" s="23"/>
    </row>
    <row r="51" spans="2:17" x14ac:dyDescent="0.3">
      <c r="B51" s="22"/>
      <c r="C51" s="148"/>
      <c r="D51" s="48"/>
      <c r="E51" s="148"/>
      <c r="F51" s="148"/>
      <c r="G51" s="148"/>
      <c r="H51" s="49"/>
      <c r="I51" s="148"/>
      <c r="J51" s="48"/>
      <c r="K51" s="148"/>
      <c r="L51" s="148"/>
      <c r="M51" s="148"/>
      <c r="N51" s="148"/>
      <c r="O51" s="49"/>
      <c r="P51" s="148"/>
      <c r="Q51" s="23"/>
    </row>
    <row r="52" spans="2:17" x14ac:dyDescent="0.3">
      <c r="B52" s="22"/>
      <c r="C52" s="148"/>
      <c r="D52" s="48"/>
      <c r="E52" s="148"/>
      <c r="F52" s="148"/>
      <c r="G52" s="148"/>
      <c r="H52" s="49"/>
      <c r="I52" s="148"/>
      <c r="J52" s="48"/>
      <c r="K52" s="148"/>
      <c r="L52" s="148"/>
      <c r="M52" s="148"/>
      <c r="N52" s="148"/>
      <c r="O52" s="49"/>
      <c r="P52" s="148"/>
      <c r="Q52" s="23"/>
    </row>
    <row r="53" spans="2:17" x14ac:dyDescent="0.3">
      <c r="B53" s="22"/>
      <c r="C53" s="148"/>
      <c r="D53" s="48"/>
      <c r="E53" s="148"/>
      <c r="F53" s="148"/>
      <c r="G53" s="148"/>
      <c r="H53" s="49"/>
      <c r="I53" s="148"/>
      <c r="J53" s="48"/>
      <c r="K53" s="148"/>
      <c r="L53" s="148"/>
      <c r="M53" s="148"/>
      <c r="N53" s="148"/>
      <c r="O53" s="49"/>
      <c r="P53" s="148"/>
      <c r="Q53" s="23"/>
    </row>
    <row r="54" spans="2:17" x14ac:dyDescent="0.3">
      <c r="B54" s="22"/>
      <c r="C54" s="148"/>
      <c r="D54" s="48"/>
      <c r="E54" s="148"/>
      <c r="F54" s="148"/>
      <c r="G54" s="148"/>
      <c r="H54" s="49"/>
      <c r="I54" s="148"/>
      <c r="J54" s="48"/>
      <c r="K54" s="148"/>
      <c r="L54" s="148"/>
      <c r="M54" s="148"/>
      <c r="N54" s="148"/>
      <c r="O54" s="49"/>
      <c r="P54" s="148"/>
      <c r="Q54" s="23"/>
    </row>
    <row r="55" spans="2:17" x14ac:dyDescent="0.3">
      <c r="B55" s="22"/>
      <c r="C55" s="148"/>
      <c r="D55" s="48"/>
      <c r="E55" s="148"/>
      <c r="F55" s="148"/>
      <c r="G55" s="148"/>
      <c r="H55" s="49"/>
      <c r="I55" s="148"/>
      <c r="J55" s="48"/>
      <c r="K55" s="148"/>
      <c r="L55" s="148"/>
      <c r="M55" s="148"/>
      <c r="N55" s="148"/>
      <c r="O55" s="49"/>
      <c r="P55" s="148"/>
      <c r="Q55" s="23"/>
    </row>
    <row r="56" spans="2:17" x14ac:dyDescent="0.3">
      <c r="B56" s="22"/>
      <c r="C56" s="148"/>
      <c r="D56" s="48"/>
      <c r="E56" s="148"/>
      <c r="F56" s="148"/>
      <c r="G56" s="148"/>
      <c r="H56" s="49"/>
      <c r="I56" s="148"/>
      <c r="J56" s="48"/>
      <c r="K56" s="148"/>
      <c r="L56" s="148"/>
      <c r="M56" s="148"/>
      <c r="N56" s="148"/>
      <c r="O56" s="49"/>
      <c r="P56" s="148"/>
      <c r="Q56" s="23"/>
    </row>
    <row r="57" spans="2:17" s="1" customFormat="1" ht="14.4" x14ac:dyDescent="0.3">
      <c r="B57" s="31"/>
      <c r="C57" s="155"/>
      <c r="D57" s="50" t="s">
        <v>47</v>
      </c>
      <c r="E57" s="51"/>
      <c r="F57" s="51"/>
      <c r="G57" s="52" t="s">
        <v>48</v>
      </c>
      <c r="H57" s="53"/>
      <c r="I57" s="155"/>
      <c r="J57" s="50" t="s">
        <v>47</v>
      </c>
      <c r="K57" s="51"/>
      <c r="L57" s="51"/>
      <c r="M57" s="52" t="s">
        <v>48</v>
      </c>
      <c r="N57" s="51"/>
      <c r="O57" s="53"/>
      <c r="P57" s="155"/>
      <c r="Q57" s="33"/>
    </row>
    <row r="58" spans="2:17" x14ac:dyDescent="0.3">
      <c r="B58" s="22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23"/>
    </row>
    <row r="59" spans="2:17" s="1" customFormat="1" ht="14.4" x14ac:dyDescent="0.3">
      <c r="B59" s="31"/>
      <c r="C59" s="155"/>
      <c r="D59" s="45" t="s">
        <v>49</v>
      </c>
      <c r="E59" s="46"/>
      <c r="F59" s="46"/>
      <c r="G59" s="46"/>
      <c r="H59" s="47"/>
      <c r="I59" s="155"/>
      <c r="J59" s="45" t="s">
        <v>50</v>
      </c>
      <c r="K59" s="46"/>
      <c r="L59" s="46"/>
      <c r="M59" s="46"/>
      <c r="N59" s="46"/>
      <c r="O59" s="47"/>
      <c r="P59" s="155"/>
      <c r="Q59" s="33"/>
    </row>
    <row r="60" spans="2:17" x14ac:dyDescent="0.3">
      <c r="B60" s="22"/>
      <c r="C60" s="148"/>
      <c r="D60" s="48"/>
      <c r="E60" s="148"/>
      <c r="F60" s="148"/>
      <c r="G60" s="148"/>
      <c r="H60" s="49"/>
      <c r="I60" s="148"/>
      <c r="J60" s="48"/>
      <c r="K60" s="148"/>
      <c r="L60" s="148"/>
      <c r="M60" s="148"/>
      <c r="N60" s="148"/>
      <c r="O60" s="49"/>
      <c r="P60" s="148"/>
      <c r="Q60" s="23"/>
    </row>
    <row r="61" spans="2:17" x14ac:dyDescent="0.3">
      <c r="B61" s="22"/>
      <c r="C61" s="148"/>
      <c r="D61" s="48"/>
      <c r="E61" s="148"/>
      <c r="F61" s="148"/>
      <c r="G61" s="148"/>
      <c r="H61" s="49"/>
      <c r="I61" s="148"/>
      <c r="J61" s="48"/>
      <c r="K61" s="148"/>
      <c r="L61" s="148"/>
      <c r="M61" s="148"/>
      <c r="N61" s="148"/>
      <c r="O61" s="49"/>
      <c r="P61" s="148"/>
      <c r="Q61" s="23"/>
    </row>
    <row r="62" spans="2:17" x14ac:dyDescent="0.3">
      <c r="B62" s="22"/>
      <c r="C62" s="148"/>
      <c r="D62" s="48"/>
      <c r="E62" s="148"/>
      <c r="F62" s="148"/>
      <c r="G62" s="148"/>
      <c r="H62" s="49"/>
      <c r="I62" s="148"/>
      <c r="J62" s="48"/>
      <c r="K62" s="148"/>
      <c r="L62" s="148"/>
      <c r="M62" s="148"/>
      <c r="N62" s="148"/>
      <c r="O62" s="49"/>
      <c r="P62" s="148"/>
      <c r="Q62" s="23"/>
    </row>
    <row r="63" spans="2:17" x14ac:dyDescent="0.3">
      <c r="B63" s="22"/>
      <c r="C63" s="148"/>
      <c r="D63" s="48"/>
      <c r="E63" s="148"/>
      <c r="F63" s="148"/>
      <c r="G63" s="148"/>
      <c r="H63" s="49"/>
      <c r="I63" s="148"/>
      <c r="J63" s="48"/>
      <c r="K63" s="148"/>
      <c r="L63" s="148"/>
      <c r="M63" s="148"/>
      <c r="N63" s="148"/>
      <c r="O63" s="49"/>
      <c r="P63" s="148"/>
      <c r="Q63" s="23"/>
    </row>
    <row r="64" spans="2:17" x14ac:dyDescent="0.3">
      <c r="B64" s="22"/>
      <c r="C64" s="148"/>
      <c r="D64" s="48"/>
      <c r="E64" s="148"/>
      <c r="F64" s="148"/>
      <c r="G64" s="148"/>
      <c r="H64" s="49"/>
      <c r="I64" s="148"/>
      <c r="J64" s="48"/>
      <c r="K64" s="148"/>
      <c r="L64" s="148"/>
      <c r="M64" s="148"/>
      <c r="N64" s="148"/>
      <c r="O64" s="49"/>
      <c r="P64" s="148"/>
      <c r="Q64" s="23"/>
    </row>
    <row r="65" spans="2:17" x14ac:dyDescent="0.3">
      <c r="B65" s="22"/>
      <c r="C65" s="148"/>
      <c r="D65" s="48"/>
      <c r="E65" s="148"/>
      <c r="F65" s="148"/>
      <c r="G65" s="148"/>
      <c r="H65" s="49"/>
      <c r="I65" s="148"/>
      <c r="J65" s="48"/>
      <c r="K65" s="148"/>
      <c r="L65" s="148"/>
      <c r="M65" s="148"/>
      <c r="N65" s="148"/>
      <c r="O65" s="49"/>
      <c r="P65" s="148"/>
      <c r="Q65" s="23"/>
    </row>
    <row r="66" spans="2:17" x14ac:dyDescent="0.3">
      <c r="B66" s="22"/>
      <c r="C66" s="148"/>
      <c r="D66" s="48"/>
      <c r="E66" s="148"/>
      <c r="F66" s="148"/>
      <c r="G66" s="148"/>
      <c r="H66" s="49"/>
      <c r="I66" s="148"/>
      <c r="J66" s="48"/>
      <c r="K66" s="148"/>
      <c r="L66" s="148"/>
      <c r="M66" s="148"/>
      <c r="N66" s="148"/>
      <c r="O66" s="49"/>
      <c r="P66" s="148"/>
      <c r="Q66" s="23"/>
    </row>
    <row r="67" spans="2:17" x14ac:dyDescent="0.3">
      <c r="B67" s="22"/>
      <c r="C67" s="148"/>
      <c r="D67" s="48"/>
      <c r="E67" s="148"/>
      <c r="F67" s="148"/>
      <c r="G67" s="148"/>
      <c r="H67" s="49"/>
      <c r="I67" s="148"/>
      <c r="J67" s="48"/>
      <c r="K67" s="148"/>
      <c r="L67" s="148"/>
      <c r="M67" s="148"/>
      <c r="N67" s="148"/>
      <c r="O67" s="49"/>
      <c r="P67" s="148"/>
      <c r="Q67" s="23"/>
    </row>
    <row r="68" spans="2:17" s="1" customFormat="1" ht="14.4" x14ac:dyDescent="0.3">
      <c r="B68" s="31"/>
      <c r="C68" s="155"/>
      <c r="D68" s="50" t="s">
        <v>47</v>
      </c>
      <c r="E68" s="51"/>
      <c r="F68" s="51"/>
      <c r="G68" s="52" t="s">
        <v>48</v>
      </c>
      <c r="H68" s="53"/>
      <c r="I68" s="155"/>
      <c r="J68" s="50" t="s">
        <v>47</v>
      </c>
      <c r="K68" s="51"/>
      <c r="L68" s="51"/>
      <c r="M68" s="52" t="s">
        <v>48</v>
      </c>
      <c r="N68" s="51"/>
      <c r="O68" s="53"/>
      <c r="P68" s="155"/>
      <c r="Q68" s="33"/>
    </row>
    <row r="69" spans="2:17" s="1" customFormat="1" ht="14.4" customHeight="1" x14ac:dyDescent="0.3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6"/>
    </row>
    <row r="73" spans="2:17" s="1" customFormat="1" ht="6.9" customHeight="1" x14ac:dyDescent="0.3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</row>
    <row r="74" spans="2:17" s="1" customFormat="1" ht="36.9" customHeight="1" x14ac:dyDescent="0.3">
      <c r="B74" s="31"/>
      <c r="C74" s="190" t="s">
        <v>77</v>
      </c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33"/>
    </row>
    <row r="75" spans="2:17" s="1" customFormat="1" ht="6.9" customHeight="1" x14ac:dyDescent="0.3">
      <c r="B75" s="31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33"/>
    </row>
    <row r="76" spans="2:17" s="1" customFormat="1" ht="30" customHeight="1" x14ac:dyDescent="0.3">
      <c r="B76" s="31"/>
      <c r="C76" s="154" t="s">
        <v>14</v>
      </c>
      <c r="D76" s="155"/>
      <c r="E76" s="155"/>
      <c r="F76" s="239" t="str">
        <f>F6</f>
        <v>Zateplenie stolárskej dielne</v>
      </c>
      <c r="G76" s="240"/>
      <c r="H76" s="240"/>
      <c r="I76" s="240"/>
      <c r="J76" s="240"/>
      <c r="K76" s="240"/>
      <c r="L76" s="240"/>
      <c r="M76" s="240"/>
      <c r="N76" s="240"/>
      <c r="O76" s="240"/>
      <c r="P76" s="155"/>
      <c r="Q76" s="33"/>
    </row>
    <row r="77" spans="2:17" s="1" customFormat="1" ht="36.9" customHeight="1" x14ac:dyDescent="0.3">
      <c r="B77" s="31"/>
      <c r="C77" s="64" t="s">
        <v>74</v>
      </c>
      <c r="D77" s="155"/>
      <c r="E77" s="155"/>
      <c r="F77" s="192" t="str">
        <f>F7</f>
        <v>003 - Ostatné - Vykurovanie</v>
      </c>
      <c r="G77" s="238"/>
      <c r="H77" s="238"/>
      <c r="I77" s="238"/>
      <c r="J77" s="238"/>
      <c r="K77" s="238"/>
      <c r="L77" s="238"/>
      <c r="M77" s="238"/>
      <c r="N77" s="238"/>
      <c r="O77" s="238"/>
      <c r="P77" s="155"/>
      <c r="Q77" s="33"/>
    </row>
    <row r="78" spans="2:17" s="1" customFormat="1" ht="6.9" customHeight="1" x14ac:dyDescent="0.3">
      <c r="B78" s="31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33"/>
    </row>
    <row r="79" spans="2:17" s="1" customFormat="1" ht="18" customHeight="1" x14ac:dyDescent="0.3">
      <c r="B79" s="31"/>
      <c r="C79" s="154" t="s">
        <v>18</v>
      </c>
      <c r="D79" s="155"/>
      <c r="E79" s="155"/>
      <c r="F79" s="147" t="str">
        <f>F9</f>
        <v>Koválovec</v>
      </c>
      <c r="G79" s="155"/>
      <c r="H79" s="155"/>
      <c r="I79" s="155"/>
      <c r="J79" s="155"/>
      <c r="K79" s="154" t="s">
        <v>20</v>
      </c>
      <c r="L79" s="155"/>
      <c r="M79" s="230"/>
      <c r="N79" s="230"/>
      <c r="O79" s="230"/>
      <c r="P79" s="155"/>
      <c r="Q79" s="33"/>
    </row>
    <row r="80" spans="2:17" s="1" customFormat="1" ht="6.9" customHeight="1" x14ac:dyDescent="0.3">
      <c r="B80" s="31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33"/>
    </row>
    <row r="81" spans="2:46" s="1" customFormat="1" ht="13.2" x14ac:dyDescent="0.3">
      <c r="B81" s="31"/>
      <c r="C81" s="154" t="s">
        <v>21</v>
      </c>
      <c r="D81" s="155"/>
      <c r="E81" s="155"/>
      <c r="F81" s="147" t="str">
        <f>E12</f>
        <v>HULIMAN s.r.o., Radošovce č. 378</v>
      </c>
      <c r="G81" s="155"/>
      <c r="H81" s="155"/>
      <c r="I81" s="155"/>
      <c r="J81" s="155"/>
      <c r="K81" s="154" t="s">
        <v>27</v>
      </c>
      <c r="L81" s="155"/>
      <c r="M81" s="209"/>
      <c r="N81" s="209"/>
      <c r="O81" s="209"/>
      <c r="P81" s="209"/>
      <c r="Q81" s="33"/>
    </row>
    <row r="82" spans="2:46" s="1" customFormat="1" ht="14.4" customHeight="1" x14ac:dyDescent="0.3">
      <c r="B82" s="31"/>
      <c r="C82" s="154" t="s">
        <v>25</v>
      </c>
      <c r="D82" s="155"/>
      <c r="E82" s="155"/>
      <c r="F82" s="147" t="str">
        <f>IF(E15="","",E15)</f>
        <v xml:space="preserve"> </v>
      </c>
      <c r="G82" s="155"/>
      <c r="H82" s="155"/>
      <c r="I82" s="155"/>
      <c r="J82" s="155"/>
      <c r="K82" s="154" t="s">
        <v>29</v>
      </c>
      <c r="L82" s="155"/>
      <c r="M82" s="209"/>
      <c r="N82" s="209"/>
      <c r="O82" s="209"/>
      <c r="P82" s="209"/>
      <c r="Q82" s="33"/>
    </row>
    <row r="83" spans="2:46" s="1" customFormat="1" ht="10.35" customHeight="1" x14ac:dyDescent="0.3">
      <c r="B83" s="31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33"/>
    </row>
    <row r="84" spans="2:46" s="1" customFormat="1" ht="29.25" customHeight="1" x14ac:dyDescent="0.3">
      <c r="B84" s="31"/>
      <c r="C84" s="241" t="s">
        <v>78</v>
      </c>
      <c r="D84" s="242"/>
      <c r="E84" s="242"/>
      <c r="F84" s="242"/>
      <c r="G84" s="242"/>
      <c r="H84" s="156"/>
      <c r="I84" s="156"/>
      <c r="J84" s="156"/>
      <c r="K84" s="156"/>
      <c r="L84" s="156"/>
      <c r="M84" s="241" t="s">
        <v>79</v>
      </c>
      <c r="N84" s="242"/>
      <c r="O84" s="242"/>
      <c r="P84" s="242"/>
      <c r="Q84" s="33"/>
    </row>
    <row r="85" spans="2:46" s="1" customFormat="1" ht="10.35" customHeight="1" x14ac:dyDescent="0.3">
      <c r="B85" s="31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33"/>
    </row>
    <row r="86" spans="2:46" s="1" customFormat="1" ht="29.25" customHeight="1" x14ac:dyDescent="0.3">
      <c r="B86" s="31"/>
      <c r="C86" s="92" t="s">
        <v>80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83">
        <f>M110</f>
        <v>0</v>
      </c>
      <c r="N86" s="236"/>
      <c r="O86" s="236"/>
      <c r="P86" s="236"/>
      <c r="Q86" s="33"/>
      <c r="AT86" s="18" t="s">
        <v>81</v>
      </c>
    </row>
    <row r="87" spans="2:46" s="6" customFormat="1" ht="24.9" customHeight="1" x14ac:dyDescent="0.3">
      <c r="B87" s="93"/>
      <c r="C87" s="157"/>
      <c r="D87" s="94" t="s">
        <v>105</v>
      </c>
      <c r="E87" s="157"/>
      <c r="F87" s="157"/>
      <c r="G87" s="157"/>
      <c r="H87" s="157"/>
      <c r="I87" s="157"/>
      <c r="J87" s="157"/>
      <c r="K87" s="157"/>
      <c r="L87" s="157"/>
      <c r="M87" s="220">
        <f>M111</f>
        <v>0</v>
      </c>
      <c r="N87" s="233"/>
      <c r="O87" s="233"/>
      <c r="P87" s="233"/>
      <c r="Q87" s="95"/>
    </row>
    <row r="88" spans="2:46" s="7" customFormat="1" ht="19.95" customHeight="1" x14ac:dyDescent="0.3">
      <c r="B88" s="96"/>
      <c r="C88" s="158"/>
      <c r="D88" s="97" t="s">
        <v>108</v>
      </c>
      <c r="E88" s="158"/>
      <c r="F88" s="158"/>
      <c r="G88" s="158"/>
      <c r="H88" s="158"/>
      <c r="I88" s="158"/>
      <c r="J88" s="158"/>
      <c r="K88" s="158"/>
      <c r="L88" s="158"/>
      <c r="M88" s="234">
        <f>M112</f>
        <v>0</v>
      </c>
      <c r="N88" s="235"/>
      <c r="O88" s="235"/>
      <c r="P88" s="235"/>
      <c r="Q88" s="98"/>
    </row>
    <row r="89" spans="2:46" s="7" customFormat="1" ht="19.95" customHeight="1" x14ac:dyDescent="0.3">
      <c r="B89" s="96"/>
      <c r="C89" s="158"/>
      <c r="D89" s="97" t="s">
        <v>109</v>
      </c>
      <c r="E89" s="158"/>
      <c r="F89" s="158"/>
      <c r="G89" s="158"/>
      <c r="H89" s="158"/>
      <c r="I89" s="158"/>
      <c r="J89" s="158"/>
      <c r="K89" s="158"/>
      <c r="L89" s="158"/>
      <c r="M89" s="234">
        <f>M200</f>
        <v>0</v>
      </c>
      <c r="N89" s="235"/>
      <c r="O89" s="235"/>
      <c r="P89" s="235"/>
      <c r="Q89" s="98"/>
    </row>
    <row r="90" spans="2:46" s="1" customFormat="1" ht="21.75" customHeight="1" x14ac:dyDescent="0.3">
      <c r="B90" s="31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33"/>
    </row>
    <row r="91" spans="2:46" s="1" customFormat="1" ht="29.25" customHeight="1" x14ac:dyDescent="0.3">
      <c r="B91" s="31"/>
      <c r="C91" s="92" t="s">
        <v>82</v>
      </c>
      <c r="D91" s="155"/>
      <c r="E91" s="155"/>
      <c r="F91" s="155"/>
      <c r="G91" s="155"/>
      <c r="H91" s="155"/>
      <c r="I91" s="155"/>
      <c r="J91" s="155"/>
      <c r="K91" s="155"/>
      <c r="L91" s="155"/>
      <c r="M91" s="236">
        <v>0</v>
      </c>
      <c r="N91" s="237"/>
      <c r="O91" s="237"/>
      <c r="P91" s="237"/>
      <c r="Q91" s="33"/>
      <c r="S91" s="99"/>
      <c r="T91" s="100" t="s">
        <v>35</v>
      </c>
    </row>
    <row r="92" spans="2:46" s="1" customFormat="1" ht="18" customHeight="1" x14ac:dyDescent="0.3">
      <c r="B92" s="31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33"/>
    </row>
    <row r="93" spans="2:46" s="1" customFormat="1" ht="29.25" customHeight="1" x14ac:dyDescent="0.3">
      <c r="B93" s="31"/>
      <c r="C93" s="83" t="s">
        <v>67</v>
      </c>
      <c r="D93" s="156"/>
      <c r="E93" s="156"/>
      <c r="F93" s="156"/>
      <c r="G93" s="156"/>
      <c r="H93" s="156"/>
      <c r="I93" s="156"/>
      <c r="J93" s="156"/>
      <c r="K93" s="156"/>
      <c r="L93" s="186">
        <f>ROUND(SUM(M86+M91),2)</f>
        <v>0</v>
      </c>
      <c r="M93" s="186"/>
      <c r="N93" s="186"/>
      <c r="O93" s="186"/>
      <c r="P93" s="186"/>
      <c r="Q93" s="33"/>
    </row>
    <row r="94" spans="2:46" s="1" customFormat="1" ht="6.9" customHeight="1" x14ac:dyDescent="0.3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</row>
    <row r="98" spans="2:62" s="1" customFormat="1" ht="6.9" customHeight="1" x14ac:dyDescent="0.3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9"/>
    </row>
    <row r="99" spans="2:62" s="1" customFormat="1" ht="36.9" customHeight="1" x14ac:dyDescent="0.3">
      <c r="B99" s="31"/>
      <c r="C99" s="190" t="s">
        <v>83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33"/>
    </row>
    <row r="100" spans="2:62" s="1" customFormat="1" ht="6.9" customHeight="1" x14ac:dyDescent="0.3">
      <c r="B100" s="31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33"/>
    </row>
    <row r="101" spans="2:62" s="1" customFormat="1" ht="30" customHeight="1" x14ac:dyDescent="0.3">
      <c r="B101" s="31"/>
      <c r="C101" s="154" t="s">
        <v>14</v>
      </c>
      <c r="D101" s="155"/>
      <c r="E101" s="155"/>
      <c r="F101" s="239" t="str">
        <f>F6</f>
        <v>Zateplenie stolárskej dielne</v>
      </c>
      <c r="G101" s="240"/>
      <c r="H101" s="240"/>
      <c r="I101" s="240"/>
      <c r="J101" s="240"/>
      <c r="K101" s="240"/>
      <c r="L101" s="240"/>
      <c r="M101" s="240"/>
      <c r="N101" s="240"/>
      <c r="O101" s="240"/>
      <c r="P101" s="155"/>
      <c r="Q101" s="33"/>
    </row>
    <row r="102" spans="2:62" s="1" customFormat="1" ht="36.9" customHeight="1" x14ac:dyDescent="0.3">
      <c r="B102" s="31"/>
      <c r="C102" s="64" t="s">
        <v>74</v>
      </c>
      <c r="D102" s="155"/>
      <c r="E102" s="155"/>
      <c r="F102" s="192" t="str">
        <f>F7</f>
        <v>003 - Ostatné - Vykurovanie</v>
      </c>
      <c r="G102" s="238"/>
      <c r="H102" s="238"/>
      <c r="I102" s="238"/>
      <c r="J102" s="238"/>
      <c r="K102" s="238"/>
      <c r="L102" s="238"/>
      <c r="M102" s="238"/>
      <c r="N102" s="238"/>
      <c r="O102" s="238"/>
      <c r="P102" s="155"/>
      <c r="Q102" s="33"/>
    </row>
    <row r="103" spans="2:62" s="1" customFormat="1" ht="6.9" customHeight="1" x14ac:dyDescent="0.3">
      <c r="B103" s="31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33"/>
    </row>
    <row r="104" spans="2:62" s="1" customFormat="1" ht="18" customHeight="1" x14ac:dyDescent="0.3">
      <c r="B104" s="31"/>
      <c r="C104" s="154" t="s">
        <v>18</v>
      </c>
      <c r="D104" s="155"/>
      <c r="E104" s="155"/>
      <c r="F104" s="147" t="str">
        <f>F9</f>
        <v>Koválovec</v>
      </c>
      <c r="G104" s="155"/>
      <c r="H104" s="155"/>
      <c r="I104" s="155"/>
      <c r="J104" s="155"/>
      <c r="K104" s="154" t="s">
        <v>20</v>
      </c>
      <c r="L104" s="155"/>
      <c r="M104" s="230"/>
      <c r="N104" s="230"/>
      <c r="O104" s="230"/>
      <c r="P104" s="155"/>
      <c r="Q104" s="33"/>
    </row>
    <row r="105" spans="2:62" s="1" customFormat="1" ht="6.9" customHeight="1" x14ac:dyDescent="0.3">
      <c r="B105" s="31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33"/>
    </row>
    <row r="106" spans="2:62" s="1" customFormat="1" ht="13.2" x14ac:dyDescent="0.3">
      <c r="B106" s="31"/>
      <c r="C106" s="154" t="s">
        <v>21</v>
      </c>
      <c r="D106" s="155"/>
      <c r="E106" s="155"/>
      <c r="F106" s="147" t="str">
        <f>E12</f>
        <v>HULIMAN s.r.o., Radošovce č. 378</v>
      </c>
      <c r="G106" s="155"/>
      <c r="H106" s="155"/>
      <c r="I106" s="155"/>
      <c r="J106" s="155"/>
      <c r="K106" s="154" t="s">
        <v>27</v>
      </c>
      <c r="L106" s="155"/>
      <c r="M106" s="209"/>
      <c r="N106" s="209"/>
      <c r="O106" s="209"/>
      <c r="P106" s="209"/>
      <c r="Q106" s="33"/>
    </row>
    <row r="107" spans="2:62" s="1" customFormat="1" ht="14.4" customHeight="1" x14ac:dyDescent="0.3">
      <c r="B107" s="31"/>
      <c r="C107" s="154" t="s">
        <v>25</v>
      </c>
      <c r="D107" s="155"/>
      <c r="E107" s="155"/>
      <c r="F107" s="147" t="str">
        <f>IF(E15="","",E15)</f>
        <v xml:space="preserve"> </v>
      </c>
      <c r="G107" s="155"/>
      <c r="H107" s="155"/>
      <c r="I107" s="155"/>
      <c r="J107" s="155"/>
      <c r="K107" s="154" t="s">
        <v>29</v>
      </c>
      <c r="L107" s="155"/>
      <c r="M107" s="209"/>
      <c r="N107" s="209"/>
      <c r="O107" s="209"/>
      <c r="P107" s="209"/>
      <c r="Q107" s="33"/>
    </row>
    <row r="108" spans="2:62" s="1" customFormat="1" ht="10.35" customHeight="1" x14ac:dyDescent="0.3">
      <c r="B108" s="31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33"/>
    </row>
    <row r="109" spans="2:62" s="8" customFormat="1" ht="29.25" customHeight="1" x14ac:dyDescent="0.3">
      <c r="B109" s="101"/>
      <c r="C109" s="102" t="s">
        <v>84</v>
      </c>
      <c r="D109" s="159" t="s">
        <v>85</v>
      </c>
      <c r="E109" s="159" t="s">
        <v>52</v>
      </c>
      <c r="F109" s="231" t="s">
        <v>86</v>
      </c>
      <c r="G109" s="231"/>
      <c r="H109" s="231"/>
      <c r="I109" s="231"/>
      <c r="J109" s="159" t="s">
        <v>87</v>
      </c>
      <c r="K109" s="159" t="s">
        <v>88</v>
      </c>
      <c r="L109" s="159" t="s">
        <v>89</v>
      </c>
      <c r="M109" s="231" t="s">
        <v>79</v>
      </c>
      <c r="N109" s="231"/>
      <c r="O109" s="231"/>
      <c r="P109" s="232"/>
      <c r="Q109" s="103"/>
      <c r="S109" s="70" t="s">
        <v>90</v>
      </c>
      <c r="T109" s="71" t="s">
        <v>35</v>
      </c>
      <c r="U109" s="71" t="s">
        <v>91</v>
      </c>
      <c r="V109" s="71" t="s">
        <v>92</v>
      </c>
      <c r="W109" s="71" t="s">
        <v>93</v>
      </c>
      <c r="X109" s="71" t="s">
        <v>94</v>
      </c>
      <c r="Y109" s="71" t="s">
        <v>95</v>
      </c>
      <c r="Z109" s="72" t="s">
        <v>96</v>
      </c>
    </row>
    <row r="110" spans="2:62" s="1" customFormat="1" ht="29.25" customHeight="1" x14ac:dyDescent="0.35">
      <c r="B110" s="31"/>
      <c r="C110" s="74" t="s">
        <v>75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217">
        <f>M111</f>
        <v>0</v>
      </c>
      <c r="N110" s="218"/>
      <c r="O110" s="218"/>
      <c r="P110" s="218"/>
      <c r="Q110" s="33"/>
      <c r="S110" s="73"/>
      <c r="T110" s="46"/>
      <c r="U110" s="46"/>
      <c r="V110" s="104" t="e">
        <f>#REF!+V111+#REF!</f>
        <v>#REF!</v>
      </c>
      <c r="W110" s="46"/>
      <c r="X110" s="104" t="e">
        <f>#REF!+X111+#REF!</f>
        <v>#REF!</v>
      </c>
      <c r="Y110" s="46"/>
      <c r="Z110" s="105" t="e">
        <f>#REF!+Z111+#REF!</f>
        <v>#REF!</v>
      </c>
      <c r="AS110" s="18" t="s">
        <v>57</v>
      </c>
      <c r="AT110" s="18" t="s">
        <v>81</v>
      </c>
      <c r="BJ110" s="106" t="e">
        <f>#REF!+BJ111+#REF!</f>
        <v>#REF!</v>
      </c>
    </row>
    <row r="111" spans="2:62" s="9" customFormat="1" ht="37.35" customHeight="1" x14ac:dyDescent="0.35">
      <c r="B111" s="107"/>
      <c r="C111" s="108"/>
      <c r="D111" s="109" t="s">
        <v>105</v>
      </c>
      <c r="E111" s="109"/>
      <c r="F111" s="109"/>
      <c r="G111" s="109"/>
      <c r="H111" s="109"/>
      <c r="I111" s="109"/>
      <c r="J111" s="109"/>
      <c r="K111" s="109"/>
      <c r="L111" s="109"/>
      <c r="M111" s="219">
        <f>M112+M200</f>
        <v>0</v>
      </c>
      <c r="N111" s="220"/>
      <c r="O111" s="220"/>
      <c r="P111" s="220"/>
      <c r="Q111" s="110"/>
      <c r="S111" s="111"/>
      <c r="T111" s="108"/>
      <c r="U111" s="108"/>
      <c r="V111" s="112" t="e">
        <f>V112+V200+#REF!+#REF!</f>
        <v>#REF!</v>
      </c>
      <c r="W111" s="108"/>
      <c r="X111" s="112" t="e">
        <f>X112+X200+#REF!+#REF!</f>
        <v>#REF!</v>
      </c>
      <c r="Y111" s="108"/>
      <c r="Z111" s="113" t="e">
        <f>Z112+Z200+#REF!+#REF!</f>
        <v>#REF!</v>
      </c>
      <c r="AQ111" s="114" t="s">
        <v>99</v>
      </c>
      <c r="AS111" s="115" t="s">
        <v>57</v>
      </c>
      <c r="AT111" s="115" t="s">
        <v>58</v>
      </c>
      <c r="AX111" s="114" t="s">
        <v>97</v>
      </c>
      <c r="BJ111" s="116" t="e">
        <f>BJ112+BJ200+#REF!+#REF!</f>
        <v>#REF!</v>
      </c>
    </row>
    <row r="112" spans="2:62" s="9" customFormat="1" ht="19.95" customHeight="1" x14ac:dyDescent="0.35">
      <c r="B112" s="107"/>
      <c r="C112" s="108"/>
      <c r="D112" s="117" t="s">
        <v>108</v>
      </c>
      <c r="E112" s="117"/>
      <c r="F112" s="117"/>
      <c r="G112" s="117"/>
      <c r="H112" s="117"/>
      <c r="I112" s="117"/>
      <c r="J112" s="117"/>
      <c r="K112" s="117"/>
      <c r="L112" s="117"/>
      <c r="M112" s="221">
        <f>SUM(M115:P198)</f>
        <v>0</v>
      </c>
      <c r="N112" s="222"/>
      <c r="O112" s="222"/>
      <c r="P112" s="222"/>
      <c r="Q112" s="110"/>
      <c r="S112" s="111"/>
      <c r="T112" s="108"/>
      <c r="U112" s="108"/>
      <c r="V112" s="112">
        <f>V113</f>
        <v>0</v>
      </c>
      <c r="W112" s="108"/>
      <c r="X112" s="112">
        <f>X113</f>
        <v>0</v>
      </c>
      <c r="Y112" s="108"/>
      <c r="Z112" s="113">
        <f>Z113</f>
        <v>0</v>
      </c>
      <c r="AQ112" s="114" t="s">
        <v>99</v>
      </c>
      <c r="AS112" s="115" t="s">
        <v>57</v>
      </c>
      <c r="AT112" s="115" t="s">
        <v>63</v>
      </c>
      <c r="AX112" s="114" t="s">
        <v>97</v>
      </c>
      <c r="BJ112" s="116">
        <f>BJ113</f>
        <v>0</v>
      </c>
    </row>
    <row r="113" spans="2:64" s="1" customFormat="1" ht="18.600000000000001" customHeight="1" x14ac:dyDescent="0.3">
      <c r="B113" s="118"/>
      <c r="C113" s="119" t="s">
        <v>118</v>
      </c>
      <c r="D113" s="119" t="s">
        <v>98</v>
      </c>
      <c r="E113" s="120" t="s">
        <v>119</v>
      </c>
      <c r="F113" s="215" t="s">
        <v>375</v>
      </c>
      <c r="G113" s="215"/>
      <c r="H113" s="215"/>
      <c r="I113" s="215"/>
      <c r="J113" s="121"/>
      <c r="K113" s="160"/>
      <c r="L113" s="160"/>
      <c r="M113" s="216"/>
      <c r="N113" s="216"/>
      <c r="O113" s="216"/>
      <c r="P113" s="216"/>
      <c r="Q113" s="122"/>
      <c r="S113" s="123" t="s">
        <v>4</v>
      </c>
      <c r="T113" s="39" t="s">
        <v>38</v>
      </c>
      <c r="U113" s="124">
        <v>0</v>
      </c>
      <c r="V113" s="124">
        <f>U113*K113</f>
        <v>0</v>
      </c>
      <c r="W113" s="124">
        <v>0</v>
      </c>
      <c r="X113" s="124">
        <f>W113*K113</f>
        <v>0</v>
      </c>
      <c r="Y113" s="124">
        <v>0</v>
      </c>
      <c r="Z113" s="125">
        <f>Y113*K113</f>
        <v>0</v>
      </c>
      <c r="AQ113" s="18" t="s">
        <v>103</v>
      </c>
      <c r="AS113" s="18" t="s">
        <v>98</v>
      </c>
      <c r="AT113" s="18" t="s">
        <v>99</v>
      </c>
      <c r="AX113" s="18" t="s">
        <v>97</v>
      </c>
      <c r="BD113" s="126">
        <f>IF(T113="základná",M113,0)</f>
        <v>0</v>
      </c>
      <c r="BE113" s="126">
        <f>IF(T113="znížená",M113,0)</f>
        <v>0</v>
      </c>
      <c r="BF113" s="126">
        <f>IF(T113="zákl. prenesená",M113,0)</f>
        <v>0</v>
      </c>
      <c r="BG113" s="126">
        <f>IF(T113="zníž. prenesená",M113,0)</f>
        <v>0</v>
      </c>
      <c r="BH113" s="126">
        <f>IF(T113="nulová",M113,0)</f>
        <v>0</v>
      </c>
      <c r="BI113" s="18" t="s">
        <v>99</v>
      </c>
      <c r="BJ113" s="126">
        <f>ROUND(L113*K113,2)</f>
        <v>0</v>
      </c>
      <c r="BK113" s="18" t="s">
        <v>103</v>
      </c>
      <c r="BL113" s="18" t="s">
        <v>121</v>
      </c>
    </row>
    <row r="114" spans="2:64" s="1" customFormat="1" ht="15.6" customHeight="1" x14ac:dyDescent="0.3">
      <c r="B114" s="118"/>
      <c r="C114" s="119"/>
      <c r="D114" s="119"/>
      <c r="E114" s="249" t="s">
        <v>286</v>
      </c>
      <c r="F114" s="254"/>
      <c r="G114" s="254"/>
      <c r="H114" s="254"/>
      <c r="I114" s="255"/>
      <c r="J114" s="121"/>
      <c r="K114" s="160"/>
      <c r="L114" s="160"/>
      <c r="M114" s="216"/>
      <c r="N114" s="216"/>
      <c r="O114" s="216"/>
      <c r="P114" s="216"/>
      <c r="Q114" s="122"/>
      <c r="S114" s="123"/>
      <c r="T114" s="39"/>
      <c r="U114" s="124"/>
      <c r="V114" s="124"/>
      <c r="W114" s="124"/>
      <c r="X114" s="124"/>
      <c r="Y114" s="124"/>
      <c r="Z114" s="125"/>
      <c r="AQ114" s="18"/>
      <c r="AS114" s="18"/>
      <c r="AT114" s="18"/>
      <c r="AX114" s="18"/>
      <c r="BD114" s="126"/>
      <c r="BE114" s="126"/>
      <c r="BF114" s="126"/>
      <c r="BG114" s="126"/>
      <c r="BH114" s="126"/>
      <c r="BI114" s="18"/>
      <c r="BJ114" s="126"/>
      <c r="BK114" s="18"/>
      <c r="BL114" s="18"/>
    </row>
    <row r="115" spans="2:64" s="1" customFormat="1" ht="34.200000000000003" customHeight="1" x14ac:dyDescent="0.3">
      <c r="B115" s="118"/>
      <c r="C115" s="119"/>
      <c r="D115" s="119"/>
      <c r="E115" s="120" t="s">
        <v>453</v>
      </c>
      <c r="F115" s="215" t="s">
        <v>287</v>
      </c>
      <c r="G115" s="215"/>
      <c r="H115" s="215"/>
      <c r="I115" s="215"/>
      <c r="J115" s="121" t="s">
        <v>107</v>
      </c>
      <c r="K115" s="160">
        <v>0.2</v>
      </c>
      <c r="L115" s="160"/>
      <c r="M115" s="216">
        <f>ROUND(K115*L115,2)</f>
        <v>0</v>
      </c>
      <c r="N115" s="216"/>
      <c r="O115" s="216"/>
      <c r="P115" s="216"/>
      <c r="Q115" s="122"/>
      <c r="S115" s="123"/>
      <c r="T115" s="39"/>
      <c r="U115" s="124"/>
      <c r="V115" s="124"/>
      <c r="W115" s="124"/>
      <c r="X115" s="124"/>
      <c r="Y115" s="124"/>
      <c r="Z115" s="125"/>
      <c r="AQ115" s="18"/>
      <c r="AS115" s="18"/>
      <c r="AT115" s="18"/>
      <c r="AX115" s="18"/>
      <c r="BD115" s="126"/>
      <c r="BE115" s="126"/>
      <c r="BF115" s="126"/>
      <c r="BG115" s="126"/>
      <c r="BH115" s="126"/>
      <c r="BI115" s="18"/>
      <c r="BJ115" s="126"/>
      <c r="BK115" s="18"/>
      <c r="BL115" s="18"/>
    </row>
    <row r="116" spans="2:64" s="1" customFormat="1" ht="15.6" customHeight="1" x14ac:dyDescent="0.3">
      <c r="B116" s="118"/>
      <c r="C116" s="119"/>
      <c r="D116" s="119"/>
      <c r="E116" s="249" t="s">
        <v>288</v>
      </c>
      <c r="F116" s="254"/>
      <c r="G116" s="254"/>
      <c r="H116" s="254"/>
      <c r="I116" s="255"/>
      <c r="J116" s="121"/>
      <c r="K116" s="160"/>
      <c r="L116" s="160"/>
      <c r="M116" s="216"/>
      <c r="N116" s="216"/>
      <c r="O116" s="216"/>
      <c r="P116" s="216"/>
      <c r="Q116" s="122"/>
      <c r="S116" s="123"/>
      <c r="T116" s="39"/>
      <c r="U116" s="124"/>
      <c r="V116" s="124"/>
      <c r="W116" s="124"/>
      <c r="X116" s="124"/>
      <c r="Y116" s="124"/>
      <c r="Z116" s="125"/>
      <c r="AQ116" s="18"/>
      <c r="AS116" s="18"/>
      <c r="AT116" s="18"/>
      <c r="AX116" s="18"/>
      <c r="BD116" s="126"/>
      <c r="BE116" s="126"/>
      <c r="BF116" s="126"/>
      <c r="BG116" s="126"/>
      <c r="BH116" s="126"/>
      <c r="BI116" s="18"/>
      <c r="BJ116" s="126"/>
      <c r="BK116" s="18"/>
      <c r="BL116" s="18"/>
    </row>
    <row r="117" spans="2:64" s="1" customFormat="1" ht="25.5" customHeight="1" x14ac:dyDescent="0.3">
      <c r="B117" s="118"/>
      <c r="C117" s="119"/>
      <c r="D117" s="119"/>
      <c r="E117" s="120" t="s">
        <v>447</v>
      </c>
      <c r="F117" s="215" t="s">
        <v>289</v>
      </c>
      <c r="G117" s="215"/>
      <c r="H117" s="215"/>
      <c r="I117" s="215"/>
      <c r="J117" s="121" t="s">
        <v>120</v>
      </c>
      <c r="K117" s="160">
        <v>1</v>
      </c>
      <c r="L117" s="160"/>
      <c r="M117" s="216">
        <f>ROUND(K117*L117,2)</f>
        <v>0</v>
      </c>
      <c r="N117" s="216"/>
      <c r="O117" s="216"/>
      <c r="P117" s="216"/>
      <c r="Q117" s="122"/>
      <c r="S117" s="123"/>
      <c r="T117" s="39"/>
      <c r="U117" s="124"/>
      <c r="V117" s="124"/>
      <c r="W117" s="124"/>
      <c r="X117" s="124"/>
      <c r="Y117" s="124"/>
      <c r="Z117" s="125"/>
      <c r="AQ117" s="18"/>
      <c r="AS117" s="18"/>
      <c r="AT117" s="18"/>
      <c r="AX117" s="18"/>
      <c r="BD117" s="126"/>
      <c r="BE117" s="126"/>
      <c r="BF117" s="126"/>
      <c r="BG117" s="126"/>
      <c r="BH117" s="126"/>
      <c r="BI117" s="18"/>
      <c r="BJ117" s="126"/>
      <c r="BK117" s="18"/>
      <c r="BL117" s="18"/>
    </row>
    <row r="118" spans="2:64" s="1" customFormat="1" ht="25.5" customHeight="1" x14ac:dyDescent="0.3">
      <c r="B118" s="118"/>
      <c r="C118" s="119"/>
      <c r="D118" s="119"/>
      <c r="E118" s="120" t="s">
        <v>454</v>
      </c>
      <c r="F118" s="215" t="s">
        <v>290</v>
      </c>
      <c r="G118" s="215"/>
      <c r="H118" s="215"/>
      <c r="I118" s="215"/>
      <c r="J118" s="121" t="s">
        <v>295</v>
      </c>
      <c r="K118" s="160">
        <v>1</v>
      </c>
      <c r="L118" s="160"/>
      <c r="M118" s="216">
        <f t="shared" ref="M118:M121" si="0">ROUND(K118*L118,2)</f>
        <v>0</v>
      </c>
      <c r="N118" s="216"/>
      <c r="O118" s="216"/>
      <c r="P118" s="216"/>
      <c r="Q118" s="122"/>
      <c r="S118" s="123"/>
      <c r="T118" s="39"/>
      <c r="U118" s="124"/>
      <c r="V118" s="124"/>
      <c r="W118" s="124"/>
      <c r="X118" s="124"/>
      <c r="Y118" s="124"/>
      <c r="Z118" s="125"/>
      <c r="AQ118" s="18"/>
      <c r="AS118" s="18"/>
      <c r="AT118" s="18"/>
      <c r="AX118" s="18"/>
      <c r="BD118" s="126"/>
      <c r="BE118" s="126"/>
      <c r="BF118" s="126"/>
      <c r="BG118" s="126"/>
      <c r="BH118" s="126"/>
      <c r="BI118" s="18"/>
      <c r="BJ118" s="126"/>
      <c r="BK118" s="18"/>
      <c r="BL118" s="18"/>
    </row>
    <row r="119" spans="2:64" s="1" customFormat="1" ht="25.5" customHeight="1" x14ac:dyDescent="0.3">
      <c r="B119" s="118"/>
      <c r="C119" s="119"/>
      <c r="D119" s="119"/>
      <c r="E119" s="120" t="s">
        <v>455</v>
      </c>
      <c r="F119" s="215" t="s">
        <v>291</v>
      </c>
      <c r="G119" s="215"/>
      <c r="H119" s="215"/>
      <c r="I119" s="215"/>
      <c r="J119" s="121" t="s">
        <v>115</v>
      </c>
      <c r="K119" s="160">
        <v>1</v>
      </c>
      <c r="L119" s="160"/>
      <c r="M119" s="216">
        <f t="shared" si="0"/>
        <v>0</v>
      </c>
      <c r="N119" s="216"/>
      <c r="O119" s="216"/>
      <c r="P119" s="216"/>
      <c r="Q119" s="122"/>
      <c r="S119" s="123"/>
      <c r="T119" s="39"/>
      <c r="U119" s="124"/>
      <c r="V119" s="124"/>
      <c r="W119" s="124"/>
      <c r="X119" s="124"/>
      <c r="Y119" s="124"/>
      <c r="Z119" s="125"/>
      <c r="AQ119" s="18"/>
      <c r="AS119" s="18"/>
      <c r="AT119" s="18"/>
      <c r="AX119" s="18"/>
      <c r="BD119" s="126"/>
      <c r="BE119" s="126"/>
      <c r="BF119" s="126"/>
      <c r="BG119" s="126"/>
      <c r="BH119" s="126"/>
      <c r="BI119" s="18"/>
      <c r="BJ119" s="126"/>
      <c r="BK119" s="18"/>
      <c r="BL119" s="18"/>
    </row>
    <row r="120" spans="2:64" s="1" customFormat="1" ht="25.5" customHeight="1" x14ac:dyDescent="0.3">
      <c r="B120" s="118"/>
      <c r="C120" s="119"/>
      <c r="D120" s="119"/>
      <c r="E120" s="120" t="s">
        <v>512</v>
      </c>
      <c r="F120" s="215" t="s">
        <v>292</v>
      </c>
      <c r="G120" s="215"/>
      <c r="H120" s="215"/>
      <c r="I120" s="215"/>
      <c r="J120" s="121" t="s">
        <v>115</v>
      </c>
      <c r="K120" s="160">
        <v>1</v>
      </c>
      <c r="L120" s="160"/>
      <c r="M120" s="216">
        <f t="shared" si="0"/>
        <v>0</v>
      </c>
      <c r="N120" s="216"/>
      <c r="O120" s="216"/>
      <c r="P120" s="216"/>
      <c r="Q120" s="122"/>
      <c r="S120" s="123"/>
      <c r="T120" s="39"/>
      <c r="U120" s="124"/>
      <c r="V120" s="124"/>
      <c r="W120" s="124"/>
      <c r="X120" s="124"/>
      <c r="Y120" s="124"/>
      <c r="Z120" s="125"/>
      <c r="AQ120" s="18"/>
      <c r="AS120" s="18"/>
      <c r="AT120" s="18"/>
      <c r="AX120" s="18"/>
      <c r="BD120" s="126"/>
      <c r="BE120" s="126"/>
      <c r="BF120" s="126"/>
      <c r="BG120" s="126"/>
      <c r="BH120" s="126"/>
      <c r="BI120" s="18"/>
      <c r="BJ120" s="126"/>
      <c r="BK120" s="18"/>
      <c r="BL120" s="18"/>
    </row>
    <row r="121" spans="2:64" s="1" customFormat="1" ht="25.5" customHeight="1" x14ac:dyDescent="0.3">
      <c r="B121" s="118"/>
      <c r="C121" s="119"/>
      <c r="D121" s="119"/>
      <c r="E121" s="120" t="s">
        <v>513</v>
      </c>
      <c r="F121" s="215" t="s">
        <v>293</v>
      </c>
      <c r="G121" s="215"/>
      <c r="H121" s="215"/>
      <c r="I121" s="215"/>
      <c r="J121" s="121" t="s">
        <v>120</v>
      </c>
      <c r="K121" s="160">
        <v>1</v>
      </c>
      <c r="L121" s="160"/>
      <c r="M121" s="216">
        <f t="shared" si="0"/>
        <v>0</v>
      </c>
      <c r="N121" s="216"/>
      <c r="O121" s="216"/>
      <c r="P121" s="216"/>
      <c r="Q121" s="122"/>
      <c r="S121" s="123"/>
      <c r="T121" s="39"/>
      <c r="U121" s="124"/>
      <c r="V121" s="124"/>
      <c r="W121" s="124"/>
      <c r="X121" s="124"/>
      <c r="Y121" s="124"/>
      <c r="Z121" s="125"/>
      <c r="AQ121" s="18"/>
      <c r="AS121" s="18"/>
      <c r="AT121" s="18"/>
      <c r="AX121" s="18"/>
      <c r="BD121" s="126"/>
      <c r="BE121" s="126"/>
      <c r="BF121" s="126"/>
      <c r="BG121" s="126"/>
      <c r="BH121" s="126"/>
      <c r="BI121" s="18"/>
      <c r="BJ121" s="126"/>
      <c r="BK121" s="18"/>
      <c r="BL121" s="18"/>
    </row>
    <row r="122" spans="2:64" s="1" customFormat="1" ht="14.4" customHeight="1" x14ac:dyDescent="0.3">
      <c r="B122" s="118"/>
      <c r="C122" s="119"/>
      <c r="D122" s="119"/>
      <c r="E122" s="249" t="s">
        <v>294</v>
      </c>
      <c r="F122" s="254"/>
      <c r="G122" s="254"/>
      <c r="H122" s="254"/>
      <c r="I122" s="255"/>
      <c r="J122" s="121"/>
      <c r="K122" s="160"/>
      <c r="L122" s="160"/>
      <c r="M122" s="216"/>
      <c r="N122" s="216"/>
      <c r="O122" s="216"/>
      <c r="P122" s="216"/>
      <c r="Q122" s="122"/>
      <c r="S122" s="123"/>
      <c r="T122" s="39"/>
      <c r="U122" s="124"/>
      <c r="V122" s="124"/>
      <c r="W122" s="124"/>
      <c r="X122" s="124"/>
      <c r="Y122" s="124"/>
      <c r="Z122" s="125"/>
      <c r="AQ122" s="18"/>
      <c r="AS122" s="18"/>
      <c r="AT122" s="18"/>
      <c r="AX122" s="18"/>
      <c r="BD122" s="126"/>
      <c r="BE122" s="126"/>
      <c r="BF122" s="126"/>
      <c r="BG122" s="126"/>
      <c r="BH122" s="126"/>
      <c r="BI122" s="18"/>
      <c r="BJ122" s="126"/>
      <c r="BK122" s="18"/>
      <c r="BL122" s="18"/>
    </row>
    <row r="123" spans="2:64" s="1" customFormat="1" ht="16.8" customHeight="1" x14ac:dyDescent="0.3">
      <c r="B123" s="118"/>
      <c r="C123" s="119"/>
      <c r="D123" s="119"/>
      <c r="E123" s="120" t="s">
        <v>456</v>
      </c>
      <c r="F123" s="215" t="s">
        <v>296</v>
      </c>
      <c r="G123" s="215"/>
      <c r="H123" s="215"/>
      <c r="I123" s="215"/>
      <c r="J123" s="121" t="s">
        <v>101</v>
      </c>
      <c r="K123" s="166">
        <v>35</v>
      </c>
      <c r="L123" s="166"/>
      <c r="M123" s="216">
        <f t="shared" ref="M123:M128" si="1">ROUND(K123*L123,2)</f>
        <v>0</v>
      </c>
      <c r="N123" s="216"/>
      <c r="O123" s="216"/>
      <c r="P123" s="216"/>
      <c r="Q123" s="122"/>
      <c r="S123" s="123"/>
      <c r="T123" s="39"/>
      <c r="U123" s="124"/>
      <c r="V123" s="124"/>
      <c r="W123" s="124"/>
      <c r="X123" s="124"/>
      <c r="Y123" s="124"/>
      <c r="Z123" s="125"/>
      <c r="AQ123" s="18"/>
      <c r="AS123" s="18"/>
      <c r="AT123" s="18"/>
      <c r="AX123" s="18"/>
      <c r="BD123" s="126"/>
      <c r="BE123" s="126"/>
      <c r="BF123" s="126"/>
      <c r="BG123" s="126"/>
      <c r="BH123" s="126"/>
      <c r="BI123" s="18"/>
      <c r="BJ123" s="126"/>
      <c r="BK123" s="18"/>
      <c r="BL123" s="18"/>
    </row>
    <row r="124" spans="2:64" s="1" customFormat="1" ht="25.5" customHeight="1" x14ac:dyDescent="0.3">
      <c r="B124" s="118"/>
      <c r="C124" s="119"/>
      <c r="D124" s="119"/>
      <c r="E124" s="120" t="s">
        <v>457</v>
      </c>
      <c r="F124" s="215" t="s">
        <v>297</v>
      </c>
      <c r="G124" s="215"/>
      <c r="H124" s="215"/>
      <c r="I124" s="215"/>
      <c r="J124" s="121" t="s">
        <v>302</v>
      </c>
      <c r="K124" s="166">
        <v>4</v>
      </c>
      <c r="L124" s="166"/>
      <c r="M124" s="216">
        <f t="shared" si="1"/>
        <v>0</v>
      </c>
      <c r="N124" s="216"/>
      <c r="O124" s="216"/>
      <c r="P124" s="216"/>
      <c r="Q124" s="122"/>
      <c r="S124" s="123"/>
      <c r="T124" s="39"/>
      <c r="U124" s="124"/>
      <c r="V124" s="124"/>
      <c r="W124" s="124"/>
      <c r="X124" s="124"/>
      <c r="Y124" s="124"/>
      <c r="Z124" s="125"/>
      <c r="AQ124" s="18"/>
      <c r="AS124" s="18"/>
      <c r="AT124" s="18"/>
      <c r="AX124" s="18"/>
      <c r="BD124" s="126"/>
      <c r="BE124" s="126"/>
      <c r="BF124" s="126"/>
      <c r="BG124" s="126"/>
      <c r="BH124" s="126"/>
      <c r="BI124" s="18"/>
      <c r="BJ124" s="126"/>
      <c r="BK124" s="18"/>
      <c r="BL124" s="18"/>
    </row>
    <row r="125" spans="2:64" s="1" customFormat="1" ht="25.5" customHeight="1" x14ac:dyDescent="0.3">
      <c r="B125" s="118"/>
      <c r="C125" s="119"/>
      <c r="D125" s="119"/>
      <c r="E125" s="120" t="s">
        <v>458</v>
      </c>
      <c r="F125" s="215" t="s">
        <v>298</v>
      </c>
      <c r="G125" s="215"/>
      <c r="H125" s="215"/>
      <c r="I125" s="215"/>
      <c r="J125" s="121" t="s">
        <v>302</v>
      </c>
      <c r="K125" s="166">
        <v>10</v>
      </c>
      <c r="L125" s="166"/>
      <c r="M125" s="216">
        <f t="shared" si="1"/>
        <v>0</v>
      </c>
      <c r="N125" s="216"/>
      <c r="O125" s="216"/>
      <c r="P125" s="216"/>
      <c r="Q125" s="122"/>
      <c r="S125" s="123"/>
      <c r="T125" s="39"/>
      <c r="U125" s="124"/>
      <c r="V125" s="124"/>
      <c r="W125" s="124"/>
      <c r="X125" s="124"/>
      <c r="Y125" s="124"/>
      <c r="Z125" s="125"/>
      <c r="AQ125" s="18"/>
      <c r="AS125" s="18"/>
      <c r="AT125" s="18"/>
      <c r="AX125" s="18"/>
      <c r="BD125" s="126"/>
      <c r="BE125" s="126"/>
      <c r="BF125" s="126"/>
      <c r="BG125" s="126"/>
      <c r="BH125" s="126"/>
      <c r="BI125" s="18"/>
      <c r="BJ125" s="126"/>
      <c r="BK125" s="18"/>
      <c r="BL125" s="18"/>
    </row>
    <row r="126" spans="2:64" s="1" customFormat="1" ht="15.6" customHeight="1" x14ac:dyDescent="0.3">
      <c r="B126" s="118"/>
      <c r="C126" s="119"/>
      <c r="D126" s="119"/>
      <c r="E126" s="120" t="s">
        <v>514</v>
      </c>
      <c r="F126" s="215" t="s">
        <v>299</v>
      </c>
      <c r="G126" s="215"/>
      <c r="H126" s="215"/>
      <c r="I126" s="215"/>
      <c r="J126" s="121" t="s">
        <v>302</v>
      </c>
      <c r="K126" s="166">
        <v>6</v>
      </c>
      <c r="L126" s="166"/>
      <c r="M126" s="216">
        <f t="shared" si="1"/>
        <v>0</v>
      </c>
      <c r="N126" s="216"/>
      <c r="O126" s="216"/>
      <c r="P126" s="216"/>
      <c r="Q126" s="122"/>
      <c r="S126" s="123"/>
      <c r="T126" s="39"/>
      <c r="U126" s="124"/>
      <c r="V126" s="124"/>
      <c r="W126" s="124"/>
      <c r="X126" s="124"/>
      <c r="Y126" s="124"/>
      <c r="Z126" s="125"/>
      <c r="AQ126" s="18"/>
      <c r="AS126" s="18"/>
      <c r="AT126" s="18"/>
      <c r="AX126" s="18"/>
      <c r="BD126" s="126"/>
      <c r="BE126" s="126"/>
      <c r="BF126" s="126"/>
      <c r="BG126" s="126"/>
      <c r="BH126" s="126"/>
      <c r="BI126" s="18"/>
      <c r="BJ126" s="126"/>
      <c r="BK126" s="18"/>
      <c r="BL126" s="18"/>
    </row>
    <row r="127" spans="2:64" s="1" customFormat="1" ht="16.8" customHeight="1" x14ac:dyDescent="0.3">
      <c r="B127" s="118"/>
      <c r="C127" s="119"/>
      <c r="D127" s="119"/>
      <c r="E127" s="120" t="s">
        <v>515</v>
      </c>
      <c r="F127" s="215" t="s">
        <v>300</v>
      </c>
      <c r="G127" s="215"/>
      <c r="H127" s="215"/>
      <c r="I127" s="215"/>
      <c r="J127" s="121" t="s">
        <v>302</v>
      </c>
      <c r="K127" s="166">
        <v>15</v>
      </c>
      <c r="L127" s="166"/>
      <c r="M127" s="216">
        <f t="shared" si="1"/>
        <v>0</v>
      </c>
      <c r="N127" s="216"/>
      <c r="O127" s="216"/>
      <c r="P127" s="216"/>
      <c r="Q127" s="122"/>
      <c r="S127" s="123"/>
      <c r="T127" s="39"/>
      <c r="U127" s="124"/>
      <c r="V127" s="124"/>
      <c r="W127" s="124"/>
      <c r="X127" s="124"/>
      <c r="Y127" s="124"/>
      <c r="Z127" s="125"/>
      <c r="AQ127" s="18"/>
      <c r="AS127" s="18"/>
      <c r="AT127" s="18"/>
      <c r="AX127" s="18"/>
      <c r="BD127" s="126"/>
      <c r="BE127" s="126"/>
      <c r="BF127" s="126"/>
      <c r="BG127" s="126"/>
      <c r="BH127" s="126"/>
      <c r="BI127" s="18"/>
      <c r="BJ127" s="126"/>
      <c r="BK127" s="18"/>
      <c r="BL127" s="18"/>
    </row>
    <row r="128" spans="2:64" s="1" customFormat="1" ht="25.5" customHeight="1" x14ac:dyDescent="0.3">
      <c r="B128" s="118"/>
      <c r="C128" s="119"/>
      <c r="D128" s="119"/>
      <c r="E128" s="120" t="s">
        <v>459</v>
      </c>
      <c r="F128" s="215" t="s">
        <v>301</v>
      </c>
      <c r="G128" s="215"/>
      <c r="H128" s="215"/>
      <c r="I128" s="215"/>
      <c r="J128" s="121" t="s">
        <v>303</v>
      </c>
      <c r="K128" s="166">
        <v>3</v>
      </c>
      <c r="L128" s="166"/>
      <c r="M128" s="216">
        <f t="shared" si="1"/>
        <v>0</v>
      </c>
      <c r="N128" s="216"/>
      <c r="O128" s="216"/>
      <c r="P128" s="216"/>
      <c r="Q128" s="122"/>
      <c r="S128" s="123"/>
      <c r="T128" s="39"/>
      <c r="U128" s="124"/>
      <c r="V128" s="124"/>
      <c r="W128" s="124"/>
      <c r="X128" s="124"/>
      <c r="Y128" s="124"/>
      <c r="Z128" s="125"/>
      <c r="AQ128" s="18"/>
      <c r="AS128" s="18"/>
      <c r="AT128" s="18"/>
      <c r="AX128" s="18"/>
      <c r="BD128" s="126"/>
      <c r="BE128" s="126"/>
      <c r="BF128" s="126"/>
      <c r="BG128" s="126"/>
      <c r="BH128" s="126"/>
      <c r="BI128" s="18"/>
      <c r="BJ128" s="126"/>
      <c r="BK128" s="18"/>
      <c r="BL128" s="18"/>
    </row>
    <row r="129" spans="2:64" s="1" customFormat="1" ht="15" customHeight="1" x14ac:dyDescent="0.3">
      <c r="B129" s="118"/>
      <c r="C129" s="119"/>
      <c r="D129" s="119"/>
      <c r="E129" s="249" t="s">
        <v>304</v>
      </c>
      <c r="F129" s="254"/>
      <c r="G129" s="254"/>
      <c r="H129" s="254"/>
      <c r="I129" s="255"/>
      <c r="J129" s="121"/>
      <c r="K129" s="166"/>
      <c r="L129" s="166"/>
      <c r="M129" s="216"/>
      <c r="N129" s="216"/>
      <c r="O129" s="216"/>
      <c r="P129" s="216"/>
      <c r="Q129" s="122"/>
      <c r="S129" s="123"/>
      <c r="T129" s="39"/>
      <c r="U129" s="124"/>
      <c r="V129" s="124"/>
      <c r="W129" s="124"/>
      <c r="X129" s="124"/>
      <c r="Y129" s="124"/>
      <c r="Z129" s="125"/>
      <c r="AQ129" s="18"/>
      <c r="AS129" s="18"/>
      <c r="AT129" s="18"/>
      <c r="AX129" s="18"/>
      <c r="BD129" s="126"/>
      <c r="BE129" s="126"/>
      <c r="BF129" s="126"/>
      <c r="BG129" s="126"/>
      <c r="BH129" s="126"/>
      <c r="BI129" s="18"/>
      <c r="BJ129" s="126"/>
      <c r="BK129" s="18"/>
      <c r="BL129" s="18"/>
    </row>
    <row r="130" spans="2:64" s="1" customFormat="1" ht="16.8" customHeight="1" x14ac:dyDescent="0.3">
      <c r="B130" s="118"/>
      <c r="C130" s="119"/>
      <c r="D130" s="119"/>
      <c r="E130" s="120" t="s">
        <v>516</v>
      </c>
      <c r="F130" s="215" t="s">
        <v>305</v>
      </c>
      <c r="G130" s="215"/>
      <c r="H130" s="215"/>
      <c r="I130" s="215"/>
      <c r="J130" s="121" t="s">
        <v>115</v>
      </c>
      <c r="K130" s="166">
        <v>2</v>
      </c>
      <c r="L130" s="166"/>
      <c r="M130" s="216">
        <f t="shared" ref="M130:M135" si="2">ROUND(K130*L130,2)</f>
        <v>0</v>
      </c>
      <c r="N130" s="216"/>
      <c r="O130" s="216"/>
      <c r="P130" s="216"/>
      <c r="Q130" s="122"/>
      <c r="S130" s="123"/>
      <c r="T130" s="39"/>
      <c r="U130" s="124"/>
      <c r="V130" s="124"/>
      <c r="W130" s="124"/>
      <c r="X130" s="124"/>
      <c r="Y130" s="124"/>
      <c r="Z130" s="125"/>
      <c r="AQ130" s="18"/>
      <c r="AS130" s="18"/>
      <c r="AT130" s="18"/>
      <c r="AX130" s="18"/>
      <c r="BD130" s="126"/>
      <c r="BE130" s="126"/>
      <c r="BF130" s="126"/>
      <c r="BG130" s="126"/>
      <c r="BH130" s="126"/>
      <c r="BI130" s="18"/>
      <c r="BJ130" s="126"/>
      <c r="BK130" s="18"/>
      <c r="BL130" s="18"/>
    </row>
    <row r="131" spans="2:64" s="1" customFormat="1" ht="16.8" customHeight="1" x14ac:dyDescent="0.3">
      <c r="B131" s="118"/>
      <c r="C131" s="119"/>
      <c r="D131" s="119"/>
      <c r="E131" s="120" t="s">
        <v>517</v>
      </c>
      <c r="F131" s="215" t="s">
        <v>306</v>
      </c>
      <c r="G131" s="215"/>
      <c r="H131" s="215"/>
      <c r="I131" s="215"/>
      <c r="J131" s="121" t="s">
        <v>115</v>
      </c>
      <c r="K131" s="166">
        <v>2</v>
      </c>
      <c r="L131" s="166"/>
      <c r="M131" s="216">
        <f t="shared" si="2"/>
        <v>0</v>
      </c>
      <c r="N131" s="216"/>
      <c r="O131" s="216"/>
      <c r="P131" s="216"/>
      <c r="Q131" s="122"/>
      <c r="S131" s="123"/>
      <c r="T131" s="39"/>
      <c r="U131" s="124"/>
      <c r="V131" s="124"/>
      <c r="W131" s="124"/>
      <c r="X131" s="124"/>
      <c r="Y131" s="124"/>
      <c r="Z131" s="125"/>
      <c r="AQ131" s="18"/>
      <c r="AS131" s="18"/>
      <c r="AT131" s="18"/>
      <c r="AX131" s="18"/>
      <c r="BD131" s="126"/>
      <c r="BE131" s="126"/>
      <c r="BF131" s="126"/>
      <c r="BG131" s="126"/>
      <c r="BH131" s="126"/>
      <c r="BI131" s="18"/>
      <c r="BJ131" s="126"/>
      <c r="BK131" s="18"/>
      <c r="BL131" s="18"/>
    </row>
    <row r="132" spans="2:64" s="1" customFormat="1" ht="27" customHeight="1" x14ac:dyDescent="0.3">
      <c r="B132" s="118"/>
      <c r="C132" s="119"/>
      <c r="D132" s="119"/>
      <c r="E132" s="120" t="s">
        <v>461</v>
      </c>
      <c r="F132" s="215" t="s">
        <v>307</v>
      </c>
      <c r="G132" s="215"/>
      <c r="H132" s="215"/>
      <c r="I132" s="215"/>
      <c r="J132" s="121" t="s">
        <v>104</v>
      </c>
      <c r="K132" s="166">
        <v>1</v>
      </c>
      <c r="L132" s="166"/>
      <c r="M132" s="216">
        <f t="shared" si="2"/>
        <v>0</v>
      </c>
      <c r="N132" s="216"/>
      <c r="O132" s="216"/>
      <c r="P132" s="216"/>
      <c r="Q132" s="122"/>
      <c r="S132" s="123"/>
      <c r="T132" s="39"/>
      <c r="U132" s="124"/>
      <c r="V132" s="124"/>
      <c r="W132" s="124"/>
      <c r="X132" s="124"/>
      <c r="Y132" s="124"/>
      <c r="Z132" s="125"/>
      <c r="AQ132" s="18"/>
      <c r="AS132" s="18"/>
      <c r="AT132" s="18"/>
      <c r="AX132" s="18"/>
      <c r="BD132" s="126"/>
      <c r="BE132" s="126"/>
      <c r="BF132" s="126"/>
      <c r="BG132" s="126"/>
      <c r="BH132" s="126"/>
      <c r="BI132" s="18"/>
      <c r="BJ132" s="126"/>
      <c r="BK132" s="18"/>
      <c r="BL132" s="18"/>
    </row>
    <row r="133" spans="2:64" s="1" customFormat="1" ht="40.200000000000003" customHeight="1" x14ac:dyDescent="0.3">
      <c r="B133" s="118"/>
      <c r="C133" s="119"/>
      <c r="D133" s="119"/>
      <c r="E133" s="120" t="s">
        <v>518</v>
      </c>
      <c r="F133" s="215" t="s">
        <v>308</v>
      </c>
      <c r="G133" s="215"/>
      <c r="H133" s="215"/>
      <c r="I133" s="215"/>
      <c r="J133" s="121" t="s">
        <v>311</v>
      </c>
      <c r="K133" s="166">
        <v>1</v>
      </c>
      <c r="L133" s="166"/>
      <c r="M133" s="216">
        <f t="shared" si="2"/>
        <v>0</v>
      </c>
      <c r="N133" s="216"/>
      <c r="O133" s="216"/>
      <c r="P133" s="216"/>
      <c r="Q133" s="122"/>
      <c r="S133" s="123"/>
      <c r="T133" s="39"/>
      <c r="U133" s="124"/>
      <c r="V133" s="124"/>
      <c r="W133" s="124"/>
      <c r="X133" s="124"/>
      <c r="Y133" s="124"/>
      <c r="Z133" s="125"/>
      <c r="AQ133" s="18"/>
      <c r="AS133" s="18"/>
      <c r="AT133" s="18"/>
      <c r="AX133" s="18"/>
      <c r="BD133" s="126"/>
      <c r="BE133" s="126"/>
      <c r="BF133" s="126"/>
      <c r="BG133" s="126"/>
      <c r="BH133" s="126"/>
      <c r="BI133" s="18"/>
      <c r="BJ133" s="126"/>
      <c r="BK133" s="18"/>
      <c r="BL133" s="18"/>
    </row>
    <row r="134" spans="2:64" s="1" customFormat="1" ht="28.8" customHeight="1" x14ac:dyDescent="0.3">
      <c r="B134" s="118"/>
      <c r="C134" s="119"/>
      <c r="D134" s="119"/>
      <c r="E134" s="120" t="s">
        <v>519</v>
      </c>
      <c r="F134" s="215" t="s">
        <v>309</v>
      </c>
      <c r="G134" s="215"/>
      <c r="H134" s="215"/>
      <c r="I134" s="215"/>
      <c r="J134" s="121" t="s">
        <v>104</v>
      </c>
      <c r="K134" s="166">
        <v>1.5</v>
      </c>
      <c r="L134" s="166"/>
      <c r="M134" s="216">
        <f t="shared" si="2"/>
        <v>0</v>
      </c>
      <c r="N134" s="216"/>
      <c r="O134" s="216"/>
      <c r="P134" s="216"/>
      <c r="Q134" s="122"/>
      <c r="S134" s="123"/>
      <c r="T134" s="39"/>
      <c r="U134" s="124"/>
      <c r="V134" s="124"/>
      <c r="W134" s="124"/>
      <c r="X134" s="124"/>
      <c r="Y134" s="124"/>
      <c r="Z134" s="125"/>
      <c r="AQ134" s="18"/>
      <c r="AS134" s="18"/>
      <c r="AT134" s="18"/>
      <c r="AX134" s="18"/>
      <c r="BD134" s="126"/>
      <c r="BE134" s="126"/>
      <c r="BF134" s="126"/>
      <c r="BG134" s="126"/>
      <c r="BH134" s="126"/>
      <c r="BI134" s="18"/>
      <c r="BJ134" s="126"/>
      <c r="BK134" s="18"/>
      <c r="BL134" s="18"/>
    </row>
    <row r="135" spans="2:64" s="1" customFormat="1" ht="25.2" customHeight="1" x14ac:dyDescent="0.3">
      <c r="B135" s="118"/>
      <c r="C135" s="119"/>
      <c r="D135" s="119"/>
      <c r="E135" s="120" t="s">
        <v>114</v>
      </c>
      <c r="F135" s="215" t="s">
        <v>310</v>
      </c>
      <c r="G135" s="215"/>
      <c r="H135" s="215"/>
      <c r="I135" s="215"/>
      <c r="J135" s="121" t="s">
        <v>120</v>
      </c>
      <c r="K135" s="166">
        <v>2</v>
      </c>
      <c r="L135" s="166"/>
      <c r="M135" s="216">
        <f t="shared" si="2"/>
        <v>0</v>
      </c>
      <c r="N135" s="216"/>
      <c r="O135" s="216"/>
      <c r="P135" s="216"/>
      <c r="Q135" s="122"/>
      <c r="S135" s="123"/>
      <c r="T135" s="39"/>
      <c r="U135" s="124"/>
      <c r="V135" s="124"/>
      <c r="W135" s="124"/>
      <c r="X135" s="124"/>
      <c r="Y135" s="124"/>
      <c r="Z135" s="125"/>
      <c r="AQ135" s="18"/>
      <c r="AS135" s="18"/>
      <c r="AT135" s="18"/>
      <c r="AX135" s="18"/>
      <c r="BD135" s="126"/>
      <c r="BE135" s="126"/>
      <c r="BF135" s="126"/>
      <c r="BG135" s="126"/>
      <c r="BH135" s="126"/>
      <c r="BI135" s="18"/>
      <c r="BJ135" s="126"/>
      <c r="BK135" s="18"/>
      <c r="BL135" s="18"/>
    </row>
    <row r="136" spans="2:64" s="1" customFormat="1" ht="25.2" customHeight="1" x14ac:dyDescent="0.3">
      <c r="B136" s="118"/>
      <c r="C136" s="119"/>
      <c r="D136" s="119"/>
      <c r="E136" s="120" t="s">
        <v>520</v>
      </c>
      <c r="F136" s="215" t="s">
        <v>312</v>
      </c>
      <c r="G136" s="215"/>
      <c r="H136" s="215"/>
      <c r="I136" s="215"/>
      <c r="J136" s="121" t="s">
        <v>115</v>
      </c>
      <c r="K136" s="166">
        <v>2</v>
      </c>
      <c r="L136" s="166"/>
      <c r="M136" s="216">
        <f t="shared" ref="M136:M140" si="3">ROUND(K136*L136,2)</f>
        <v>0</v>
      </c>
      <c r="N136" s="216"/>
      <c r="O136" s="216"/>
      <c r="P136" s="216"/>
      <c r="Q136" s="122"/>
      <c r="S136" s="123"/>
      <c r="T136" s="39"/>
      <c r="U136" s="124"/>
      <c r="V136" s="124"/>
      <c r="W136" s="124"/>
      <c r="X136" s="124"/>
      <c r="Y136" s="124"/>
      <c r="Z136" s="125"/>
      <c r="AQ136" s="18"/>
      <c r="AS136" s="18"/>
      <c r="AT136" s="18"/>
      <c r="AX136" s="18"/>
      <c r="BD136" s="126"/>
      <c r="BE136" s="126"/>
      <c r="BF136" s="126"/>
      <c r="BG136" s="126"/>
      <c r="BH136" s="126"/>
      <c r="BI136" s="18"/>
      <c r="BJ136" s="126"/>
      <c r="BK136" s="18"/>
      <c r="BL136" s="18"/>
    </row>
    <row r="137" spans="2:64" s="1" customFormat="1" ht="16.8" customHeight="1" x14ac:dyDescent="0.3">
      <c r="B137" s="118"/>
      <c r="C137" s="119"/>
      <c r="D137" s="119"/>
      <c r="E137" s="120" t="s">
        <v>521</v>
      </c>
      <c r="F137" s="215" t="s">
        <v>313</v>
      </c>
      <c r="G137" s="215"/>
      <c r="H137" s="215"/>
      <c r="I137" s="215"/>
      <c r="J137" s="121" t="s">
        <v>115</v>
      </c>
      <c r="K137" s="166">
        <v>2</v>
      </c>
      <c r="L137" s="166"/>
      <c r="M137" s="216">
        <f t="shared" si="3"/>
        <v>0</v>
      </c>
      <c r="N137" s="216"/>
      <c r="O137" s="216"/>
      <c r="P137" s="216"/>
      <c r="Q137" s="122"/>
      <c r="S137" s="123"/>
      <c r="T137" s="39"/>
      <c r="U137" s="124"/>
      <c r="V137" s="124"/>
      <c r="W137" s="124"/>
      <c r="X137" s="124"/>
      <c r="Y137" s="124"/>
      <c r="Z137" s="125"/>
      <c r="AQ137" s="18"/>
      <c r="AS137" s="18"/>
      <c r="AT137" s="18"/>
      <c r="AX137" s="18"/>
      <c r="BD137" s="126"/>
      <c r="BE137" s="126"/>
      <c r="BF137" s="126"/>
      <c r="BG137" s="126"/>
      <c r="BH137" s="126"/>
      <c r="BI137" s="18"/>
      <c r="BJ137" s="126"/>
      <c r="BK137" s="18"/>
      <c r="BL137" s="18"/>
    </row>
    <row r="138" spans="2:64" s="1" customFormat="1" ht="16.8" customHeight="1" x14ac:dyDescent="0.3">
      <c r="B138" s="118"/>
      <c r="C138" s="119"/>
      <c r="D138" s="119"/>
      <c r="E138" s="120" t="s">
        <v>522</v>
      </c>
      <c r="F138" s="215" t="s">
        <v>314</v>
      </c>
      <c r="G138" s="215"/>
      <c r="H138" s="215"/>
      <c r="I138" s="215"/>
      <c r="J138" s="121" t="s">
        <v>115</v>
      </c>
      <c r="K138" s="166">
        <v>2</v>
      </c>
      <c r="L138" s="166"/>
      <c r="M138" s="216">
        <f t="shared" si="3"/>
        <v>0</v>
      </c>
      <c r="N138" s="216"/>
      <c r="O138" s="216"/>
      <c r="P138" s="216"/>
      <c r="Q138" s="122"/>
      <c r="S138" s="123"/>
      <c r="T138" s="39"/>
      <c r="U138" s="124"/>
      <c r="V138" s="124"/>
      <c r="W138" s="124"/>
      <c r="X138" s="124"/>
      <c r="Y138" s="124"/>
      <c r="Z138" s="125"/>
      <c r="AQ138" s="18"/>
      <c r="AS138" s="18"/>
      <c r="AT138" s="18"/>
      <c r="AX138" s="18"/>
      <c r="BD138" s="126"/>
      <c r="BE138" s="126"/>
      <c r="BF138" s="126"/>
      <c r="BG138" s="126"/>
      <c r="BH138" s="126"/>
      <c r="BI138" s="18"/>
      <c r="BJ138" s="126"/>
      <c r="BK138" s="18"/>
      <c r="BL138" s="18"/>
    </row>
    <row r="139" spans="2:64" s="1" customFormat="1" ht="13.8" customHeight="1" x14ac:dyDescent="0.3">
      <c r="B139" s="118"/>
      <c r="C139" s="119"/>
      <c r="D139" s="119"/>
      <c r="E139" s="120" t="s">
        <v>523</v>
      </c>
      <c r="F139" s="215" t="s">
        <v>315</v>
      </c>
      <c r="G139" s="215"/>
      <c r="H139" s="215"/>
      <c r="I139" s="215"/>
      <c r="J139" s="121" t="s">
        <v>115</v>
      </c>
      <c r="K139" s="166">
        <v>2</v>
      </c>
      <c r="L139" s="166"/>
      <c r="M139" s="216">
        <f t="shared" si="3"/>
        <v>0</v>
      </c>
      <c r="N139" s="216"/>
      <c r="O139" s="216"/>
      <c r="P139" s="216"/>
      <c r="Q139" s="122"/>
      <c r="S139" s="123"/>
      <c r="T139" s="39"/>
      <c r="U139" s="124"/>
      <c r="V139" s="124"/>
      <c r="W139" s="124"/>
      <c r="X139" s="124"/>
      <c r="Y139" s="124"/>
      <c r="Z139" s="125"/>
      <c r="AQ139" s="18"/>
      <c r="AS139" s="18"/>
      <c r="AT139" s="18"/>
      <c r="AX139" s="18"/>
      <c r="BD139" s="126"/>
      <c r="BE139" s="126"/>
      <c r="BF139" s="126"/>
      <c r="BG139" s="126"/>
      <c r="BH139" s="126"/>
      <c r="BI139" s="18"/>
      <c r="BJ139" s="126"/>
      <c r="BK139" s="18"/>
      <c r="BL139" s="18"/>
    </row>
    <row r="140" spans="2:64" s="1" customFormat="1" ht="19.2" customHeight="1" x14ac:dyDescent="0.3">
      <c r="B140" s="118"/>
      <c r="C140" s="119"/>
      <c r="D140" s="119"/>
      <c r="E140" s="120" t="s">
        <v>524</v>
      </c>
      <c r="F140" s="215" t="s">
        <v>316</v>
      </c>
      <c r="G140" s="215"/>
      <c r="H140" s="215"/>
      <c r="I140" s="215"/>
      <c r="J140" s="121" t="s">
        <v>115</v>
      </c>
      <c r="K140" s="166">
        <v>16</v>
      </c>
      <c r="L140" s="166"/>
      <c r="M140" s="216">
        <f t="shared" si="3"/>
        <v>0</v>
      </c>
      <c r="N140" s="216"/>
      <c r="O140" s="216"/>
      <c r="P140" s="216"/>
      <c r="Q140" s="122"/>
      <c r="S140" s="123"/>
      <c r="T140" s="39"/>
      <c r="U140" s="124"/>
      <c r="V140" s="124"/>
      <c r="W140" s="124"/>
      <c r="X140" s="124"/>
      <c r="Y140" s="124"/>
      <c r="Z140" s="125"/>
      <c r="AQ140" s="18"/>
      <c r="AS140" s="18"/>
      <c r="AT140" s="18"/>
      <c r="AX140" s="18"/>
      <c r="BD140" s="126"/>
      <c r="BE140" s="126"/>
      <c r="BF140" s="126"/>
      <c r="BG140" s="126"/>
      <c r="BH140" s="126"/>
      <c r="BI140" s="18"/>
      <c r="BJ140" s="126"/>
      <c r="BK140" s="18"/>
      <c r="BL140" s="18"/>
    </row>
    <row r="141" spans="2:64" s="1" customFormat="1" ht="17.399999999999999" customHeight="1" x14ac:dyDescent="0.3">
      <c r="B141" s="118"/>
      <c r="C141" s="119"/>
      <c r="D141" s="119"/>
      <c r="E141" s="120" t="s">
        <v>525</v>
      </c>
      <c r="F141" s="215" t="s">
        <v>317</v>
      </c>
      <c r="G141" s="215"/>
      <c r="H141" s="215"/>
      <c r="I141" s="215"/>
      <c r="J141" s="121" t="s">
        <v>115</v>
      </c>
      <c r="K141" s="166">
        <v>2</v>
      </c>
      <c r="L141" s="166"/>
      <c r="M141" s="216">
        <f t="shared" ref="M141:M144" si="4">ROUND(K141*L141,2)</f>
        <v>0</v>
      </c>
      <c r="N141" s="216"/>
      <c r="O141" s="216"/>
      <c r="P141" s="216"/>
      <c r="Q141" s="122"/>
      <c r="S141" s="123"/>
      <c r="T141" s="39"/>
      <c r="U141" s="124"/>
      <c r="V141" s="124"/>
      <c r="W141" s="124"/>
      <c r="X141" s="124"/>
      <c r="Y141" s="124"/>
      <c r="Z141" s="125"/>
      <c r="AQ141" s="18"/>
      <c r="AS141" s="18"/>
      <c r="AT141" s="18"/>
      <c r="AX141" s="18"/>
      <c r="BD141" s="126"/>
      <c r="BE141" s="126"/>
      <c r="BF141" s="126"/>
      <c r="BG141" s="126"/>
      <c r="BH141" s="126"/>
      <c r="BI141" s="18"/>
      <c r="BJ141" s="126"/>
      <c r="BK141" s="18"/>
      <c r="BL141" s="18"/>
    </row>
    <row r="142" spans="2:64" s="1" customFormat="1" ht="18" customHeight="1" x14ac:dyDescent="0.3">
      <c r="B142" s="118"/>
      <c r="C142" s="119"/>
      <c r="D142" s="119"/>
      <c r="E142" s="120" t="s">
        <v>526</v>
      </c>
      <c r="F142" s="215" t="s">
        <v>318</v>
      </c>
      <c r="G142" s="215"/>
      <c r="H142" s="215"/>
      <c r="I142" s="215"/>
      <c r="J142" s="121" t="s">
        <v>115</v>
      </c>
      <c r="K142" s="166">
        <v>2</v>
      </c>
      <c r="L142" s="166"/>
      <c r="M142" s="216">
        <f t="shared" si="4"/>
        <v>0</v>
      </c>
      <c r="N142" s="216"/>
      <c r="O142" s="216"/>
      <c r="P142" s="216"/>
      <c r="Q142" s="122"/>
      <c r="S142" s="123"/>
      <c r="T142" s="39"/>
      <c r="U142" s="124"/>
      <c r="V142" s="124"/>
      <c r="W142" s="124"/>
      <c r="X142" s="124"/>
      <c r="Y142" s="124"/>
      <c r="Z142" s="125"/>
      <c r="AQ142" s="18"/>
      <c r="AS142" s="18"/>
      <c r="AT142" s="18"/>
      <c r="AX142" s="18"/>
      <c r="BD142" s="126"/>
      <c r="BE142" s="126"/>
      <c r="BF142" s="126"/>
      <c r="BG142" s="126"/>
      <c r="BH142" s="126"/>
      <c r="BI142" s="18"/>
      <c r="BJ142" s="126"/>
      <c r="BK142" s="18"/>
      <c r="BL142" s="18"/>
    </row>
    <row r="143" spans="2:64" s="1" customFormat="1" ht="18.600000000000001" customHeight="1" x14ac:dyDescent="0.3">
      <c r="B143" s="118"/>
      <c r="C143" s="119"/>
      <c r="D143" s="119"/>
      <c r="E143" s="120" t="s">
        <v>527</v>
      </c>
      <c r="F143" s="215" t="s">
        <v>319</v>
      </c>
      <c r="G143" s="215"/>
      <c r="H143" s="215"/>
      <c r="I143" s="215"/>
      <c r="J143" s="121" t="s">
        <v>115</v>
      </c>
      <c r="K143" s="166">
        <v>6</v>
      </c>
      <c r="L143" s="166"/>
      <c r="M143" s="216">
        <f t="shared" si="4"/>
        <v>0</v>
      </c>
      <c r="N143" s="216"/>
      <c r="O143" s="216"/>
      <c r="P143" s="216"/>
      <c r="Q143" s="122"/>
      <c r="S143" s="123"/>
      <c r="T143" s="39"/>
      <c r="U143" s="124"/>
      <c r="V143" s="124"/>
      <c r="W143" s="124"/>
      <c r="X143" s="124"/>
      <c r="Y143" s="124"/>
      <c r="Z143" s="125"/>
      <c r="AQ143" s="18"/>
      <c r="AS143" s="18"/>
      <c r="AT143" s="18"/>
      <c r="AX143" s="18"/>
      <c r="BD143" s="126"/>
      <c r="BE143" s="126"/>
      <c r="BF143" s="126"/>
      <c r="BG143" s="126"/>
      <c r="BH143" s="126"/>
      <c r="BI143" s="18"/>
      <c r="BJ143" s="126"/>
      <c r="BK143" s="18"/>
      <c r="BL143" s="18"/>
    </row>
    <row r="144" spans="2:64" s="1" customFormat="1" ht="18" customHeight="1" x14ac:dyDescent="0.3">
      <c r="B144" s="118"/>
      <c r="C144" s="119"/>
      <c r="D144" s="119"/>
      <c r="E144" s="120" t="s">
        <v>528</v>
      </c>
      <c r="F144" s="215" t="s">
        <v>320</v>
      </c>
      <c r="G144" s="215"/>
      <c r="H144" s="215"/>
      <c r="I144" s="215"/>
      <c r="J144" s="121" t="s">
        <v>115</v>
      </c>
      <c r="K144" s="166">
        <v>2</v>
      </c>
      <c r="L144" s="166"/>
      <c r="M144" s="216">
        <f t="shared" si="4"/>
        <v>0</v>
      </c>
      <c r="N144" s="216"/>
      <c r="O144" s="216"/>
      <c r="P144" s="216"/>
      <c r="Q144" s="122"/>
      <c r="S144" s="123"/>
      <c r="T144" s="39"/>
      <c r="U144" s="124"/>
      <c r="V144" s="124"/>
      <c r="W144" s="124"/>
      <c r="X144" s="124"/>
      <c r="Y144" s="124"/>
      <c r="Z144" s="125"/>
      <c r="AQ144" s="18"/>
      <c r="AS144" s="18"/>
      <c r="AT144" s="18"/>
      <c r="AX144" s="18"/>
      <c r="BD144" s="126"/>
      <c r="BE144" s="126"/>
      <c r="BF144" s="126"/>
      <c r="BG144" s="126"/>
      <c r="BH144" s="126"/>
      <c r="BI144" s="18"/>
      <c r="BJ144" s="126"/>
      <c r="BK144" s="18"/>
      <c r="BL144" s="18"/>
    </row>
    <row r="145" spans="2:64" s="1" customFormat="1" ht="15" customHeight="1" x14ac:dyDescent="0.3">
      <c r="B145" s="118"/>
      <c r="C145" s="119"/>
      <c r="D145" s="119"/>
      <c r="E145" s="120" t="s">
        <v>529</v>
      </c>
      <c r="F145" s="215" t="s">
        <v>321</v>
      </c>
      <c r="G145" s="215"/>
      <c r="H145" s="215"/>
      <c r="I145" s="215"/>
      <c r="J145" s="121" t="s">
        <v>115</v>
      </c>
      <c r="K145" s="166">
        <v>2</v>
      </c>
      <c r="L145" s="166"/>
      <c r="M145" s="216">
        <f t="shared" ref="M145:M150" si="5">ROUND(K145*L145,2)</f>
        <v>0</v>
      </c>
      <c r="N145" s="216"/>
      <c r="O145" s="216"/>
      <c r="P145" s="216"/>
      <c r="Q145" s="122"/>
      <c r="S145" s="123"/>
      <c r="T145" s="39"/>
      <c r="U145" s="124"/>
      <c r="V145" s="124"/>
      <c r="W145" s="124"/>
      <c r="X145" s="124"/>
      <c r="Y145" s="124"/>
      <c r="Z145" s="125"/>
      <c r="AQ145" s="18"/>
      <c r="AS145" s="18"/>
      <c r="AT145" s="18"/>
      <c r="AX145" s="18"/>
      <c r="BD145" s="126"/>
      <c r="BE145" s="126"/>
      <c r="BF145" s="126"/>
      <c r="BG145" s="126"/>
      <c r="BH145" s="126"/>
      <c r="BI145" s="18"/>
      <c r="BJ145" s="126"/>
      <c r="BK145" s="18"/>
      <c r="BL145" s="18"/>
    </row>
    <row r="146" spans="2:64" s="1" customFormat="1" ht="15.6" customHeight="1" x14ac:dyDescent="0.3">
      <c r="B146" s="118"/>
      <c r="C146" s="119"/>
      <c r="D146" s="119"/>
      <c r="E146" s="120" t="s">
        <v>530</v>
      </c>
      <c r="F146" s="215" t="s">
        <v>322</v>
      </c>
      <c r="G146" s="215"/>
      <c r="H146" s="215"/>
      <c r="I146" s="215"/>
      <c r="J146" s="121" t="s">
        <v>115</v>
      </c>
      <c r="K146" s="166">
        <v>2</v>
      </c>
      <c r="L146" s="166"/>
      <c r="M146" s="216">
        <f t="shared" si="5"/>
        <v>0</v>
      </c>
      <c r="N146" s="216"/>
      <c r="O146" s="216"/>
      <c r="P146" s="216"/>
      <c r="Q146" s="122"/>
      <c r="S146" s="123"/>
      <c r="T146" s="39"/>
      <c r="U146" s="124"/>
      <c r="V146" s="124"/>
      <c r="W146" s="124"/>
      <c r="X146" s="124"/>
      <c r="Y146" s="124"/>
      <c r="Z146" s="125"/>
      <c r="AQ146" s="18"/>
      <c r="AS146" s="18"/>
      <c r="AT146" s="18"/>
      <c r="AX146" s="18"/>
      <c r="BD146" s="126"/>
      <c r="BE146" s="126"/>
      <c r="BF146" s="126"/>
      <c r="BG146" s="126"/>
      <c r="BH146" s="126"/>
      <c r="BI146" s="18"/>
      <c r="BJ146" s="126"/>
      <c r="BK146" s="18"/>
      <c r="BL146" s="18"/>
    </row>
    <row r="147" spans="2:64" s="1" customFormat="1" ht="16.2" customHeight="1" x14ac:dyDescent="0.3">
      <c r="B147" s="118"/>
      <c r="C147" s="119"/>
      <c r="D147" s="119"/>
      <c r="E147" s="120" t="s">
        <v>531</v>
      </c>
      <c r="F147" s="215" t="s">
        <v>323</v>
      </c>
      <c r="G147" s="215"/>
      <c r="H147" s="215"/>
      <c r="I147" s="215"/>
      <c r="J147" s="121" t="s">
        <v>115</v>
      </c>
      <c r="K147" s="166">
        <v>2</v>
      </c>
      <c r="L147" s="166"/>
      <c r="M147" s="216">
        <f t="shared" si="5"/>
        <v>0</v>
      </c>
      <c r="N147" s="216"/>
      <c r="O147" s="216"/>
      <c r="P147" s="216"/>
      <c r="Q147" s="122"/>
      <c r="S147" s="123"/>
      <c r="T147" s="39"/>
      <c r="U147" s="124"/>
      <c r="V147" s="124"/>
      <c r="W147" s="124"/>
      <c r="X147" s="124"/>
      <c r="Y147" s="124"/>
      <c r="Z147" s="125"/>
      <c r="AQ147" s="18"/>
      <c r="AS147" s="18"/>
      <c r="AT147" s="18"/>
      <c r="AX147" s="18"/>
      <c r="BD147" s="126"/>
      <c r="BE147" s="126"/>
      <c r="BF147" s="126"/>
      <c r="BG147" s="126"/>
      <c r="BH147" s="126"/>
      <c r="BI147" s="18"/>
      <c r="BJ147" s="126"/>
      <c r="BK147" s="18"/>
      <c r="BL147" s="18"/>
    </row>
    <row r="148" spans="2:64" s="1" customFormat="1" ht="16.8" customHeight="1" x14ac:dyDescent="0.3">
      <c r="B148" s="118"/>
      <c r="C148" s="119"/>
      <c r="D148" s="119"/>
      <c r="E148" s="120" t="s">
        <v>532</v>
      </c>
      <c r="F148" s="215" t="s">
        <v>324</v>
      </c>
      <c r="G148" s="215"/>
      <c r="H148" s="215"/>
      <c r="I148" s="215"/>
      <c r="J148" s="121" t="s">
        <v>115</v>
      </c>
      <c r="K148" s="166">
        <v>1</v>
      </c>
      <c r="L148" s="166"/>
      <c r="M148" s="216">
        <f t="shared" si="5"/>
        <v>0</v>
      </c>
      <c r="N148" s="216"/>
      <c r="O148" s="216"/>
      <c r="P148" s="216"/>
      <c r="Q148" s="122"/>
      <c r="S148" s="123"/>
      <c r="T148" s="39"/>
      <c r="U148" s="124"/>
      <c r="V148" s="124"/>
      <c r="W148" s="124"/>
      <c r="X148" s="124"/>
      <c r="Y148" s="124"/>
      <c r="Z148" s="125"/>
      <c r="AQ148" s="18"/>
      <c r="AS148" s="18"/>
      <c r="AT148" s="18"/>
      <c r="AX148" s="18"/>
      <c r="BD148" s="126"/>
      <c r="BE148" s="126"/>
      <c r="BF148" s="126"/>
      <c r="BG148" s="126"/>
      <c r="BH148" s="126"/>
      <c r="BI148" s="18"/>
      <c r="BJ148" s="126"/>
      <c r="BK148" s="18"/>
      <c r="BL148" s="18"/>
    </row>
    <row r="149" spans="2:64" s="1" customFormat="1" ht="16.2" customHeight="1" x14ac:dyDescent="0.3">
      <c r="B149" s="118"/>
      <c r="C149" s="119"/>
      <c r="D149" s="119"/>
      <c r="E149" s="120" t="s">
        <v>533</v>
      </c>
      <c r="F149" s="215" t="s">
        <v>325</v>
      </c>
      <c r="G149" s="215"/>
      <c r="H149" s="215"/>
      <c r="I149" s="215"/>
      <c r="J149" s="121" t="s">
        <v>115</v>
      </c>
      <c r="K149" s="166">
        <v>2</v>
      </c>
      <c r="L149" s="166"/>
      <c r="M149" s="216">
        <f t="shared" si="5"/>
        <v>0</v>
      </c>
      <c r="N149" s="216"/>
      <c r="O149" s="216"/>
      <c r="P149" s="216"/>
      <c r="Q149" s="122"/>
      <c r="S149" s="123"/>
      <c r="T149" s="39"/>
      <c r="U149" s="124"/>
      <c r="V149" s="124"/>
      <c r="W149" s="124"/>
      <c r="X149" s="124"/>
      <c r="Y149" s="124"/>
      <c r="Z149" s="125"/>
      <c r="AQ149" s="18"/>
      <c r="AS149" s="18"/>
      <c r="AT149" s="18"/>
      <c r="AX149" s="18"/>
      <c r="BD149" s="126"/>
      <c r="BE149" s="126"/>
      <c r="BF149" s="126"/>
      <c r="BG149" s="126"/>
      <c r="BH149" s="126"/>
      <c r="BI149" s="18"/>
      <c r="BJ149" s="126"/>
      <c r="BK149" s="18"/>
      <c r="BL149" s="18"/>
    </row>
    <row r="150" spans="2:64" s="1" customFormat="1" ht="17.399999999999999" customHeight="1" x14ac:dyDescent="0.3">
      <c r="B150" s="118"/>
      <c r="C150" s="119"/>
      <c r="D150" s="119"/>
      <c r="E150" s="120" t="s">
        <v>462</v>
      </c>
      <c r="F150" s="215" t="s">
        <v>326</v>
      </c>
      <c r="G150" s="215"/>
      <c r="H150" s="215"/>
      <c r="I150" s="215"/>
      <c r="J150" s="121" t="s">
        <v>115</v>
      </c>
      <c r="K150" s="166">
        <v>1</v>
      </c>
      <c r="L150" s="166"/>
      <c r="M150" s="216">
        <f t="shared" si="5"/>
        <v>0</v>
      </c>
      <c r="N150" s="216"/>
      <c r="O150" s="216"/>
      <c r="P150" s="216"/>
      <c r="Q150" s="122"/>
      <c r="S150" s="123"/>
      <c r="T150" s="39"/>
      <c r="U150" s="124"/>
      <c r="V150" s="124"/>
      <c r="W150" s="124"/>
      <c r="X150" s="124"/>
      <c r="Y150" s="124"/>
      <c r="Z150" s="125"/>
      <c r="AQ150" s="18"/>
      <c r="AS150" s="18"/>
      <c r="AT150" s="18"/>
      <c r="AX150" s="18"/>
      <c r="BD150" s="126"/>
      <c r="BE150" s="126"/>
      <c r="BF150" s="126"/>
      <c r="BG150" s="126"/>
      <c r="BH150" s="126"/>
      <c r="BI150" s="18"/>
      <c r="BJ150" s="126"/>
      <c r="BK150" s="18"/>
      <c r="BL150" s="18"/>
    </row>
    <row r="151" spans="2:64" s="1" customFormat="1" ht="17.399999999999999" customHeight="1" x14ac:dyDescent="0.3">
      <c r="B151" s="118"/>
      <c r="C151" s="172"/>
      <c r="D151" s="172"/>
      <c r="E151" s="249" t="s">
        <v>327</v>
      </c>
      <c r="F151" s="252"/>
      <c r="G151" s="252"/>
      <c r="H151" s="252"/>
      <c r="I151" s="253"/>
      <c r="J151" s="175"/>
      <c r="K151" s="176"/>
      <c r="L151" s="176"/>
      <c r="M151" s="168"/>
      <c r="N151" s="168"/>
      <c r="O151" s="168"/>
      <c r="P151" s="168"/>
      <c r="Q151" s="122"/>
      <c r="S151" s="150"/>
      <c r="T151" s="39"/>
      <c r="U151" s="124"/>
      <c r="V151" s="124"/>
      <c r="W151" s="124"/>
      <c r="X151" s="124"/>
      <c r="Y151" s="124"/>
      <c r="Z151" s="125"/>
      <c r="AQ151" s="18"/>
      <c r="AS151" s="18"/>
      <c r="AT151" s="18"/>
      <c r="AX151" s="18"/>
      <c r="BD151" s="126"/>
      <c r="BE151" s="126"/>
      <c r="BF151" s="126"/>
      <c r="BG151" s="126"/>
      <c r="BH151" s="126"/>
      <c r="BI151" s="18"/>
      <c r="BJ151" s="126"/>
      <c r="BK151" s="18"/>
      <c r="BL151" s="18"/>
    </row>
    <row r="152" spans="2:64" s="1" customFormat="1" ht="16.2" customHeight="1" x14ac:dyDescent="0.3">
      <c r="B152" s="118"/>
      <c r="C152" s="119"/>
      <c r="D152" s="119"/>
      <c r="E152" s="120" t="s">
        <v>534</v>
      </c>
      <c r="F152" s="215" t="s">
        <v>328</v>
      </c>
      <c r="G152" s="215"/>
      <c r="H152" s="215"/>
      <c r="I152" s="215"/>
      <c r="J152" s="121" t="s">
        <v>115</v>
      </c>
      <c r="K152" s="166">
        <v>1</v>
      </c>
      <c r="L152" s="166"/>
      <c r="M152" s="216">
        <f t="shared" ref="M152" si="6">ROUND(K152*L152,2)</f>
        <v>0</v>
      </c>
      <c r="N152" s="216"/>
      <c r="O152" s="216"/>
      <c r="P152" s="216"/>
      <c r="Q152" s="122"/>
      <c r="S152" s="123"/>
      <c r="T152" s="39"/>
      <c r="U152" s="124"/>
      <c r="V152" s="124"/>
      <c r="W152" s="124"/>
      <c r="X152" s="124"/>
      <c r="Y152" s="124"/>
      <c r="Z152" s="125"/>
      <c r="AQ152" s="18"/>
      <c r="AS152" s="18"/>
      <c r="AT152" s="18"/>
      <c r="AX152" s="18"/>
      <c r="BD152" s="126"/>
      <c r="BE152" s="126"/>
      <c r="BF152" s="126"/>
      <c r="BG152" s="126"/>
      <c r="BH152" s="126"/>
      <c r="BI152" s="18"/>
      <c r="BJ152" s="126"/>
      <c r="BK152" s="18"/>
      <c r="BL152" s="18"/>
    </row>
    <row r="153" spans="2:64" s="1" customFormat="1" ht="22.8" customHeight="1" x14ac:dyDescent="0.3">
      <c r="B153" s="118"/>
      <c r="C153" s="119"/>
      <c r="D153" s="119"/>
      <c r="E153" s="120" t="s">
        <v>464</v>
      </c>
      <c r="F153" s="215" t="s">
        <v>329</v>
      </c>
      <c r="G153" s="215"/>
      <c r="H153" s="215"/>
      <c r="I153" s="215"/>
      <c r="J153" s="121" t="s">
        <v>295</v>
      </c>
      <c r="K153" s="166">
        <v>2</v>
      </c>
      <c r="L153" s="166"/>
      <c r="M153" s="216">
        <f t="shared" ref="M153:M156" si="7">ROUND(K153*L153,2)</f>
        <v>0</v>
      </c>
      <c r="N153" s="216"/>
      <c r="O153" s="216"/>
      <c r="P153" s="216"/>
      <c r="Q153" s="122"/>
      <c r="S153" s="123"/>
      <c r="T153" s="39"/>
      <c r="U153" s="124"/>
      <c r="V153" s="124"/>
      <c r="W153" s="124"/>
      <c r="X153" s="124"/>
      <c r="Y153" s="124"/>
      <c r="Z153" s="125"/>
      <c r="AQ153" s="18"/>
      <c r="AS153" s="18"/>
      <c r="AT153" s="18"/>
      <c r="AX153" s="18"/>
      <c r="BD153" s="126"/>
      <c r="BE153" s="126"/>
      <c r="BF153" s="126"/>
      <c r="BG153" s="126"/>
      <c r="BH153" s="126"/>
      <c r="BI153" s="18"/>
      <c r="BJ153" s="126"/>
      <c r="BK153" s="18"/>
      <c r="BL153" s="18"/>
    </row>
    <row r="154" spans="2:64" s="1" customFormat="1" ht="16.2" customHeight="1" x14ac:dyDescent="0.3">
      <c r="B154" s="118"/>
      <c r="C154" s="119"/>
      <c r="D154" s="119"/>
      <c r="E154" s="120" t="s">
        <v>465</v>
      </c>
      <c r="F154" s="215" t="s">
        <v>330</v>
      </c>
      <c r="G154" s="215"/>
      <c r="H154" s="215"/>
      <c r="I154" s="215"/>
      <c r="J154" s="121" t="s">
        <v>104</v>
      </c>
      <c r="K154" s="166">
        <v>0.5</v>
      </c>
      <c r="L154" s="166"/>
      <c r="M154" s="216">
        <f t="shared" si="7"/>
        <v>0</v>
      </c>
      <c r="N154" s="216"/>
      <c r="O154" s="216"/>
      <c r="P154" s="216"/>
      <c r="Q154" s="122"/>
      <c r="S154" s="123"/>
      <c r="T154" s="39"/>
      <c r="U154" s="124"/>
      <c r="V154" s="124"/>
      <c r="W154" s="124"/>
      <c r="X154" s="124"/>
      <c r="Y154" s="124"/>
      <c r="Z154" s="125"/>
      <c r="AQ154" s="18"/>
      <c r="AS154" s="18"/>
      <c r="AT154" s="18"/>
      <c r="AX154" s="18"/>
      <c r="BD154" s="126"/>
      <c r="BE154" s="126"/>
      <c r="BF154" s="126"/>
      <c r="BG154" s="126"/>
      <c r="BH154" s="126"/>
      <c r="BI154" s="18"/>
      <c r="BJ154" s="126"/>
      <c r="BK154" s="18"/>
      <c r="BL154" s="18"/>
    </row>
    <row r="155" spans="2:64" s="1" customFormat="1" ht="16.2" customHeight="1" x14ac:dyDescent="0.3">
      <c r="B155" s="118"/>
      <c r="C155" s="119"/>
      <c r="D155" s="119"/>
      <c r="E155" s="120" t="s">
        <v>535</v>
      </c>
      <c r="F155" s="215" t="s">
        <v>331</v>
      </c>
      <c r="G155" s="215"/>
      <c r="H155" s="215"/>
      <c r="I155" s="215"/>
      <c r="J155" s="121" t="s">
        <v>115</v>
      </c>
      <c r="K155" s="166">
        <v>1</v>
      </c>
      <c r="L155" s="166"/>
      <c r="M155" s="216">
        <f t="shared" si="7"/>
        <v>0</v>
      </c>
      <c r="N155" s="216"/>
      <c r="O155" s="216"/>
      <c r="P155" s="216"/>
      <c r="Q155" s="122"/>
      <c r="S155" s="123"/>
      <c r="T155" s="39"/>
      <c r="U155" s="124"/>
      <c r="V155" s="124"/>
      <c r="W155" s="124"/>
      <c r="X155" s="124"/>
      <c r="Y155" s="124"/>
      <c r="Z155" s="125"/>
      <c r="AQ155" s="18"/>
      <c r="AS155" s="18"/>
      <c r="AT155" s="18"/>
      <c r="AX155" s="18"/>
      <c r="BD155" s="126"/>
      <c r="BE155" s="126"/>
      <c r="BF155" s="126"/>
      <c r="BG155" s="126"/>
      <c r="BH155" s="126"/>
      <c r="BI155" s="18"/>
      <c r="BJ155" s="126"/>
      <c r="BK155" s="18"/>
      <c r="BL155" s="18"/>
    </row>
    <row r="156" spans="2:64" s="1" customFormat="1" ht="24" customHeight="1" x14ac:dyDescent="0.3">
      <c r="B156" s="118"/>
      <c r="C156" s="119"/>
      <c r="D156" s="119"/>
      <c r="E156" s="120" t="s">
        <v>536</v>
      </c>
      <c r="F156" s="215" t="s">
        <v>332</v>
      </c>
      <c r="G156" s="215"/>
      <c r="H156" s="215"/>
      <c r="I156" s="215"/>
      <c r="J156" s="121" t="s">
        <v>115</v>
      </c>
      <c r="K156" s="166">
        <v>2</v>
      </c>
      <c r="L156" s="166"/>
      <c r="M156" s="216">
        <f t="shared" si="7"/>
        <v>0</v>
      </c>
      <c r="N156" s="216"/>
      <c r="O156" s="216"/>
      <c r="P156" s="216"/>
      <c r="Q156" s="122"/>
      <c r="S156" s="123"/>
      <c r="T156" s="39"/>
      <c r="U156" s="124"/>
      <c r="V156" s="124"/>
      <c r="W156" s="124"/>
      <c r="X156" s="124"/>
      <c r="Y156" s="124"/>
      <c r="Z156" s="125"/>
      <c r="AQ156" s="18"/>
      <c r="AS156" s="18"/>
      <c r="AT156" s="18"/>
      <c r="AX156" s="18"/>
      <c r="BD156" s="126"/>
      <c r="BE156" s="126"/>
      <c r="BF156" s="126"/>
      <c r="BG156" s="126"/>
      <c r="BH156" s="126"/>
      <c r="BI156" s="18"/>
      <c r="BJ156" s="126"/>
      <c r="BK156" s="18"/>
      <c r="BL156" s="18"/>
    </row>
    <row r="157" spans="2:64" s="1" customFormat="1" ht="17.399999999999999" customHeight="1" x14ac:dyDescent="0.3">
      <c r="B157" s="118"/>
      <c r="C157" s="172"/>
      <c r="D157" s="172"/>
      <c r="E157" s="249" t="s">
        <v>333</v>
      </c>
      <c r="F157" s="252"/>
      <c r="G157" s="252"/>
      <c r="H157" s="252"/>
      <c r="I157" s="253"/>
      <c r="J157" s="175"/>
      <c r="K157" s="176"/>
      <c r="L157" s="176"/>
      <c r="M157" s="168"/>
      <c r="N157" s="168"/>
      <c r="O157" s="168"/>
      <c r="P157" s="168"/>
      <c r="Q157" s="122"/>
      <c r="S157" s="150"/>
      <c r="T157" s="39"/>
      <c r="U157" s="124"/>
      <c r="V157" s="124"/>
      <c r="W157" s="124"/>
      <c r="X157" s="124"/>
      <c r="Y157" s="124"/>
      <c r="Z157" s="125"/>
      <c r="AQ157" s="18"/>
      <c r="AS157" s="18"/>
      <c r="AT157" s="18"/>
      <c r="AX157" s="18"/>
      <c r="BD157" s="126"/>
      <c r="BE157" s="126"/>
      <c r="BF157" s="126"/>
      <c r="BG157" s="126"/>
      <c r="BH157" s="126"/>
      <c r="BI157" s="18"/>
      <c r="BJ157" s="126"/>
      <c r="BK157" s="18"/>
      <c r="BL157" s="18"/>
    </row>
    <row r="158" spans="2:64" s="1" customFormat="1" ht="16.8" customHeight="1" x14ac:dyDescent="0.3">
      <c r="B158" s="118"/>
      <c r="C158" s="119"/>
      <c r="D158" s="119"/>
      <c r="E158" s="120" t="s">
        <v>474</v>
      </c>
      <c r="F158" s="215" t="s">
        <v>334</v>
      </c>
      <c r="G158" s="215"/>
      <c r="H158" s="215"/>
      <c r="I158" s="215"/>
      <c r="J158" s="121" t="s">
        <v>101</v>
      </c>
      <c r="K158" s="166">
        <v>4</v>
      </c>
      <c r="L158" s="166"/>
      <c r="M158" s="216">
        <f t="shared" ref="M158" si="8">ROUND(K158*L158,2)</f>
        <v>0</v>
      </c>
      <c r="N158" s="216"/>
      <c r="O158" s="216"/>
      <c r="P158" s="216"/>
      <c r="Q158" s="122"/>
      <c r="S158" s="123"/>
      <c r="T158" s="39"/>
      <c r="U158" s="124"/>
      <c r="V158" s="124"/>
      <c r="W158" s="124"/>
      <c r="X158" s="124"/>
      <c r="Y158" s="124"/>
      <c r="Z158" s="125"/>
      <c r="AQ158" s="18"/>
      <c r="AS158" s="18"/>
      <c r="AT158" s="18"/>
      <c r="AX158" s="18"/>
      <c r="BD158" s="126"/>
      <c r="BE158" s="126"/>
      <c r="BF158" s="126"/>
      <c r="BG158" s="126"/>
      <c r="BH158" s="126"/>
      <c r="BI158" s="18"/>
      <c r="BJ158" s="126"/>
      <c r="BK158" s="18"/>
      <c r="BL158" s="18"/>
    </row>
    <row r="159" spans="2:64" s="1" customFormat="1" ht="16.8" customHeight="1" x14ac:dyDescent="0.3">
      <c r="B159" s="118"/>
      <c r="C159" s="119"/>
      <c r="D159" s="119"/>
      <c r="E159" s="120" t="s">
        <v>475</v>
      </c>
      <c r="F159" s="215" t="s">
        <v>335</v>
      </c>
      <c r="G159" s="215"/>
      <c r="H159" s="215"/>
      <c r="I159" s="215"/>
      <c r="J159" s="121" t="s">
        <v>101</v>
      </c>
      <c r="K159" s="166">
        <v>10</v>
      </c>
      <c r="L159" s="166"/>
      <c r="M159" s="216">
        <f t="shared" ref="M159:M163" si="9">ROUND(K159*L159,2)</f>
        <v>0</v>
      </c>
      <c r="N159" s="216"/>
      <c r="O159" s="216"/>
      <c r="P159" s="216"/>
      <c r="Q159" s="122"/>
      <c r="S159" s="123"/>
      <c r="T159" s="39"/>
      <c r="U159" s="124"/>
      <c r="V159" s="124"/>
      <c r="W159" s="124"/>
      <c r="X159" s="124"/>
      <c r="Y159" s="124"/>
      <c r="Z159" s="125"/>
      <c r="AQ159" s="18"/>
      <c r="AS159" s="18"/>
      <c r="AT159" s="18"/>
      <c r="AX159" s="18"/>
      <c r="BD159" s="126"/>
      <c r="BE159" s="126"/>
      <c r="BF159" s="126"/>
      <c r="BG159" s="126"/>
      <c r="BH159" s="126"/>
      <c r="BI159" s="18"/>
      <c r="BJ159" s="126"/>
      <c r="BK159" s="18"/>
      <c r="BL159" s="18"/>
    </row>
    <row r="160" spans="2:64" s="1" customFormat="1" ht="15.6" customHeight="1" x14ac:dyDescent="0.3">
      <c r="B160" s="118"/>
      <c r="C160" s="119"/>
      <c r="D160" s="119"/>
      <c r="E160" s="120" t="s">
        <v>537</v>
      </c>
      <c r="F160" s="215" t="s">
        <v>336</v>
      </c>
      <c r="G160" s="215"/>
      <c r="H160" s="215"/>
      <c r="I160" s="215"/>
      <c r="J160" s="121" t="s">
        <v>101</v>
      </c>
      <c r="K160" s="166">
        <v>6</v>
      </c>
      <c r="L160" s="166"/>
      <c r="M160" s="216">
        <f t="shared" si="9"/>
        <v>0</v>
      </c>
      <c r="N160" s="216"/>
      <c r="O160" s="216"/>
      <c r="P160" s="216"/>
      <c r="Q160" s="122"/>
      <c r="S160" s="123"/>
      <c r="T160" s="39"/>
      <c r="U160" s="124"/>
      <c r="V160" s="124"/>
      <c r="W160" s="124"/>
      <c r="X160" s="124"/>
      <c r="Y160" s="124"/>
      <c r="Z160" s="125"/>
      <c r="AQ160" s="18"/>
      <c r="AS160" s="18"/>
      <c r="AT160" s="18"/>
      <c r="AX160" s="18"/>
      <c r="BD160" s="126"/>
      <c r="BE160" s="126"/>
      <c r="BF160" s="126"/>
      <c r="BG160" s="126"/>
      <c r="BH160" s="126"/>
      <c r="BI160" s="18"/>
      <c r="BJ160" s="126"/>
      <c r="BK160" s="18"/>
      <c r="BL160" s="18"/>
    </row>
    <row r="161" spans="2:64" s="1" customFormat="1" ht="20.399999999999999" customHeight="1" x14ac:dyDescent="0.3">
      <c r="B161" s="118"/>
      <c r="C161" s="119"/>
      <c r="D161" s="119"/>
      <c r="E161" s="120" t="s">
        <v>538</v>
      </c>
      <c r="F161" s="215" t="s">
        <v>337</v>
      </c>
      <c r="G161" s="215"/>
      <c r="H161" s="215"/>
      <c r="I161" s="215"/>
      <c r="J161" s="121" t="s">
        <v>101</v>
      </c>
      <c r="K161" s="166">
        <v>15</v>
      </c>
      <c r="L161" s="166"/>
      <c r="M161" s="216">
        <f t="shared" si="9"/>
        <v>0</v>
      </c>
      <c r="N161" s="216"/>
      <c r="O161" s="216"/>
      <c r="P161" s="216"/>
      <c r="Q161" s="122"/>
      <c r="S161" s="123"/>
      <c r="T161" s="39"/>
      <c r="U161" s="124"/>
      <c r="V161" s="124"/>
      <c r="W161" s="124"/>
      <c r="X161" s="124"/>
      <c r="Y161" s="124"/>
      <c r="Z161" s="125"/>
      <c r="AQ161" s="18"/>
      <c r="AS161" s="18"/>
      <c r="AT161" s="18"/>
      <c r="AX161" s="18"/>
      <c r="BD161" s="126"/>
      <c r="BE161" s="126"/>
      <c r="BF161" s="126"/>
      <c r="BG161" s="126"/>
      <c r="BH161" s="126"/>
      <c r="BI161" s="18"/>
      <c r="BJ161" s="126"/>
      <c r="BK161" s="18"/>
      <c r="BL161" s="18"/>
    </row>
    <row r="162" spans="2:64" s="1" customFormat="1" ht="23.4" customHeight="1" x14ac:dyDescent="0.3">
      <c r="B162" s="118"/>
      <c r="C162" s="119"/>
      <c r="D162" s="119"/>
      <c r="E162" s="120" t="s">
        <v>476</v>
      </c>
      <c r="F162" s="215" t="s">
        <v>338</v>
      </c>
      <c r="G162" s="215"/>
      <c r="H162" s="215"/>
      <c r="I162" s="215"/>
      <c r="J162" s="121" t="s">
        <v>115</v>
      </c>
      <c r="K162" s="166">
        <v>8</v>
      </c>
      <c r="L162" s="166"/>
      <c r="M162" s="216">
        <f t="shared" si="9"/>
        <v>0</v>
      </c>
      <c r="N162" s="216"/>
      <c r="O162" s="216"/>
      <c r="P162" s="216"/>
      <c r="Q162" s="122"/>
      <c r="S162" s="123"/>
      <c r="T162" s="39"/>
      <c r="U162" s="124"/>
      <c r="V162" s="124"/>
      <c r="W162" s="124"/>
      <c r="X162" s="124"/>
      <c r="Y162" s="124"/>
      <c r="Z162" s="125"/>
      <c r="AQ162" s="18"/>
      <c r="AS162" s="18"/>
      <c r="AT162" s="18"/>
      <c r="AX162" s="18"/>
      <c r="BD162" s="126"/>
      <c r="BE162" s="126"/>
      <c r="BF162" s="126"/>
      <c r="BG162" s="126"/>
      <c r="BH162" s="126"/>
      <c r="BI162" s="18"/>
      <c r="BJ162" s="126"/>
      <c r="BK162" s="18"/>
      <c r="BL162" s="18"/>
    </row>
    <row r="163" spans="2:64" s="1" customFormat="1" ht="24" customHeight="1" x14ac:dyDescent="0.3">
      <c r="B163" s="118"/>
      <c r="C163" s="119"/>
      <c r="D163" s="119"/>
      <c r="E163" s="120" t="s">
        <v>477</v>
      </c>
      <c r="F163" s="215" t="s">
        <v>339</v>
      </c>
      <c r="G163" s="215"/>
      <c r="H163" s="215"/>
      <c r="I163" s="215"/>
      <c r="J163" s="121" t="s">
        <v>101</v>
      </c>
      <c r="K163" s="166">
        <v>35</v>
      </c>
      <c r="L163" s="166"/>
      <c r="M163" s="216">
        <f t="shared" si="9"/>
        <v>0</v>
      </c>
      <c r="N163" s="216"/>
      <c r="O163" s="216"/>
      <c r="P163" s="216"/>
      <c r="Q163" s="122"/>
      <c r="S163" s="123"/>
      <c r="T163" s="39"/>
      <c r="U163" s="124"/>
      <c r="V163" s="124"/>
      <c r="W163" s="124"/>
      <c r="X163" s="124"/>
      <c r="Y163" s="124"/>
      <c r="Z163" s="125"/>
      <c r="AQ163" s="18"/>
      <c r="AS163" s="18"/>
      <c r="AT163" s="18"/>
      <c r="AX163" s="18"/>
      <c r="BD163" s="126"/>
      <c r="BE163" s="126"/>
      <c r="BF163" s="126"/>
      <c r="BG163" s="126"/>
      <c r="BH163" s="126"/>
      <c r="BI163" s="18"/>
      <c r="BJ163" s="126"/>
      <c r="BK163" s="18"/>
      <c r="BL163" s="18"/>
    </row>
    <row r="164" spans="2:64" s="1" customFormat="1" ht="24" customHeight="1" x14ac:dyDescent="0.3">
      <c r="B164" s="118"/>
      <c r="C164" s="119"/>
      <c r="D164" s="119"/>
      <c r="E164" s="120" t="s">
        <v>478</v>
      </c>
      <c r="F164" s="215" t="s">
        <v>340</v>
      </c>
      <c r="G164" s="215"/>
      <c r="H164" s="215"/>
      <c r="I164" s="215"/>
      <c r="J164" s="121" t="s">
        <v>104</v>
      </c>
      <c r="K164" s="166">
        <v>0.5</v>
      </c>
      <c r="L164" s="166"/>
      <c r="M164" s="216">
        <f t="shared" ref="M164:M168" si="10">ROUND(K164*L164,2)</f>
        <v>0</v>
      </c>
      <c r="N164" s="216"/>
      <c r="O164" s="216"/>
      <c r="P164" s="216"/>
      <c r="Q164" s="122"/>
      <c r="S164" s="123"/>
      <c r="T164" s="39"/>
      <c r="U164" s="124"/>
      <c r="V164" s="124"/>
      <c r="W164" s="124"/>
      <c r="X164" s="124"/>
      <c r="Y164" s="124"/>
      <c r="Z164" s="125"/>
      <c r="AQ164" s="18"/>
      <c r="AS164" s="18"/>
      <c r="AT164" s="18"/>
      <c r="AX164" s="18"/>
      <c r="BD164" s="126"/>
      <c r="BE164" s="126"/>
      <c r="BF164" s="126"/>
      <c r="BG164" s="126"/>
      <c r="BH164" s="126"/>
      <c r="BI164" s="18"/>
      <c r="BJ164" s="126"/>
      <c r="BK164" s="18"/>
      <c r="BL164" s="18"/>
    </row>
    <row r="165" spans="2:64" s="1" customFormat="1" ht="18" customHeight="1" x14ac:dyDescent="0.3">
      <c r="B165" s="118"/>
      <c r="C165" s="119"/>
      <c r="D165" s="119"/>
      <c r="E165" s="120" t="s">
        <v>479</v>
      </c>
      <c r="F165" s="215" t="s">
        <v>341</v>
      </c>
      <c r="G165" s="215"/>
      <c r="H165" s="215"/>
      <c r="I165" s="215"/>
      <c r="J165" s="121" t="s">
        <v>311</v>
      </c>
      <c r="K165" s="166">
        <v>1</v>
      </c>
      <c r="L165" s="166"/>
      <c r="M165" s="216">
        <f t="shared" si="10"/>
        <v>0</v>
      </c>
      <c r="N165" s="216"/>
      <c r="O165" s="216"/>
      <c r="P165" s="216"/>
      <c r="Q165" s="122"/>
      <c r="S165" s="123"/>
      <c r="T165" s="39"/>
      <c r="U165" s="124"/>
      <c r="V165" s="124"/>
      <c r="W165" s="124"/>
      <c r="X165" s="124"/>
      <c r="Y165" s="124"/>
      <c r="Z165" s="125"/>
      <c r="AQ165" s="18"/>
      <c r="AS165" s="18"/>
      <c r="AT165" s="18"/>
      <c r="AX165" s="18"/>
      <c r="BD165" s="126"/>
      <c r="BE165" s="126"/>
      <c r="BF165" s="126"/>
      <c r="BG165" s="126"/>
      <c r="BH165" s="126"/>
      <c r="BI165" s="18"/>
      <c r="BJ165" s="126"/>
      <c r="BK165" s="18"/>
      <c r="BL165" s="18"/>
    </row>
    <row r="166" spans="2:64" s="1" customFormat="1" ht="24" customHeight="1" x14ac:dyDescent="0.3">
      <c r="B166" s="118"/>
      <c r="C166" s="119"/>
      <c r="D166" s="119"/>
      <c r="E166" s="120" t="s">
        <v>480</v>
      </c>
      <c r="F166" s="215" t="s">
        <v>342</v>
      </c>
      <c r="G166" s="215"/>
      <c r="H166" s="215"/>
      <c r="I166" s="215"/>
      <c r="J166" s="121" t="s">
        <v>104</v>
      </c>
      <c r="K166" s="166">
        <v>0.5</v>
      </c>
      <c r="L166" s="166"/>
      <c r="M166" s="216">
        <f t="shared" si="10"/>
        <v>0</v>
      </c>
      <c r="N166" s="216"/>
      <c r="O166" s="216"/>
      <c r="P166" s="216"/>
      <c r="Q166" s="122"/>
      <c r="S166" s="123"/>
      <c r="T166" s="39"/>
      <c r="U166" s="124"/>
      <c r="V166" s="124"/>
      <c r="W166" s="124"/>
      <c r="X166" s="124"/>
      <c r="Y166" s="124"/>
      <c r="Z166" s="125"/>
      <c r="AQ166" s="18"/>
      <c r="AS166" s="18"/>
      <c r="AT166" s="18"/>
      <c r="AX166" s="18"/>
      <c r="BD166" s="126"/>
      <c r="BE166" s="126"/>
      <c r="BF166" s="126"/>
      <c r="BG166" s="126"/>
      <c r="BH166" s="126"/>
      <c r="BI166" s="18"/>
      <c r="BJ166" s="126"/>
      <c r="BK166" s="18"/>
      <c r="BL166" s="18"/>
    </row>
    <row r="167" spans="2:64" s="1" customFormat="1" ht="16.2" customHeight="1" x14ac:dyDescent="0.3">
      <c r="B167" s="118"/>
      <c r="C167" s="119"/>
      <c r="D167" s="119"/>
      <c r="E167" s="120" t="s">
        <v>484</v>
      </c>
      <c r="F167" s="215" t="s">
        <v>343</v>
      </c>
      <c r="G167" s="215"/>
      <c r="H167" s="215"/>
      <c r="I167" s="215"/>
      <c r="J167" s="121" t="s">
        <v>101</v>
      </c>
      <c r="K167" s="166">
        <v>4</v>
      </c>
      <c r="L167" s="166"/>
      <c r="M167" s="216">
        <f t="shared" si="10"/>
        <v>0</v>
      </c>
      <c r="N167" s="216"/>
      <c r="O167" s="216"/>
      <c r="P167" s="216"/>
      <c r="Q167" s="122"/>
      <c r="S167" s="123"/>
      <c r="T167" s="39"/>
      <c r="U167" s="124"/>
      <c r="V167" s="124"/>
      <c r="W167" s="124"/>
      <c r="X167" s="124"/>
      <c r="Y167" s="124"/>
      <c r="Z167" s="125"/>
      <c r="AQ167" s="18"/>
      <c r="AS167" s="18"/>
      <c r="AT167" s="18"/>
      <c r="AX167" s="18"/>
      <c r="BD167" s="126"/>
      <c r="BE167" s="126"/>
      <c r="BF167" s="126"/>
      <c r="BG167" s="126"/>
      <c r="BH167" s="126"/>
      <c r="BI167" s="18"/>
      <c r="BJ167" s="126"/>
      <c r="BK167" s="18"/>
      <c r="BL167" s="18"/>
    </row>
    <row r="168" spans="2:64" s="1" customFormat="1" ht="16.2" customHeight="1" x14ac:dyDescent="0.3">
      <c r="B168" s="118"/>
      <c r="C168" s="119"/>
      <c r="D168" s="119"/>
      <c r="E168" s="120" t="s">
        <v>485</v>
      </c>
      <c r="F168" s="215" t="s">
        <v>344</v>
      </c>
      <c r="G168" s="215"/>
      <c r="H168" s="215"/>
      <c r="I168" s="215"/>
      <c r="J168" s="121" t="s">
        <v>101</v>
      </c>
      <c r="K168" s="166">
        <v>10</v>
      </c>
      <c r="L168" s="166"/>
      <c r="M168" s="216">
        <f t="shared" si="10"/>
        <v>0</v>
      </c>
      <c r="N168" s="216"/>
      <c r="O168" s="216"/>
      <c r="P168" s="216"/>
      <c r="Q168" s="122"/>
      <c r="S168" s="123"/>
      <c r="T168" s="39"/>
      <c r="U168" s="124"/>
      <c r="V168" s="124"/>
      <c r="W168" s="124"/>
      <c r="X168" s="124"/>
      <c r="Y168" s="124"/>
      <c r="Z168" s="125"/>
      <c r="AQ168" s="18"/>
      <c r="AS168" s="18"/>
      <c r="AT168" s="18"/>
      <c r="AX168" s="18"/>
      <c r="BD168" s="126"/>
      <c r="BE168" s="126"/>
      <c r="BF168" s="126"/>
      <c r="BG168" s="126"/>
      <c r="BH168" s="126"/>
      <c r="BI168" s="18"/>
      <c r="BJ168" s="126"/>
      <c r="BK168" s="18"/>
      <c r="BL168" s="18"/>
    </row>
    <row r="169" spans="2:64" s="1" customFormat="1" ht="15.6" customHeight="1" x14ac:dyDescent="0.3">
      <c r="B169" s="118"/>
      <c r="C169" s="119"/>
      <c r="D169" s="119"/>
      <c r="E169" s="120" t="s">
        <v>539</v>
      </c>
      <c r="F169" s="215" t="s">
        <v>345</v>
      </c>
      <c r="G169" s="215"/>
      <c r="H169" s="215"/>
      <c r="I169" s="215"/>
      <c r="J169" s="121" t="s">
        <v>101</v>
      </c>
      <c r="K169" s="166">
        <v>6</v>
      </c>
      <c r="L169" s="166"/>
      <c r="M169" s="216">
        <f t="shared" ref="M169:M171" si="11">ROUND(K169*L169,2)</f>
        <v>0</v>
      </c>
      <c r="N169" s="216"/>
      <c r="O169" s="216"/>
      <c r="P169" s="216"/>
      <c r="Q169" s="122"/>
      <c r="S169" s="123"/>
      <c r="T169" s="39"/>
      <c r="U169" s="124"/>
      <c r="V169" s="124"/>
      <c r="W169" s="124"/>
      <c r="X169" s="124"/>
      <c r="Y169" s="124"/>
      <c r="Z169" s="125"/>
      <c r="AQ169" s="18"/>
      <c r="AS169" s="18"/>
      <c r="AT169" s="18"/>
      <c r="AX169" s="18"/>
      <c r="BD169" s="126"/>
      <c r="BE169" s="126"/>
      <c r="BF169" s="126"/>
      <c r="BG169" s="126"/>
      <c r="BH169" s="126"/>
      <c r="BI169" s="18"/>
      <c r="BJ169" s="126"/>
      <c r="BK169" s="18"/>
      <c r="BL169" s="18"/>
    </row>
    <row r="170" spans="2:64" s="1" customFormat="1" ht="15" customHeight="1" x14ac:dyDescent="0.3">
      <c r="B170" s="118"/>
      <c r="C170" s="119"/>
      <c r="D170" s="119"/>
      <c r="E170" s="120" t="s">
        <v>540</v>
      </c>
      <c r="F170" s="215" t="s">
        <v>346</v>
      </c>
      <c r="G170" s="215"/>
      <c r="H170" s="215"/>
      <c r="I170" s="215"/>
      <c r="J170" s="121" t="s">
        <v>101</v>
      </c>
      <c r="K170" s="166">
        <v>15</v>
      </c>
      <c r="L170" s="166"/>
      <c r="M170" s="216">
        <f t="shared" si="11"/>
        <v>0</v>
      </c>
      <c r="N170" s="216"/>
      <c r="O170" s="216"/>
      <c r="P170" s="216"/>
      <c r="Q170" s="122"/>
      <c r="S170" s="123"/>
      <c r="T170" s="39"/>
      <c r="U170" s="124"/>
      <c r="V170" s="124"/>
      <c r="W170" s="124"/>
      <c r="X170" s="124"/>
      <c r="Y170" s="124"/>
      <c r="Z170" s="125"/>
      <c r="AQ170" s="18"/>
      <c r="AS170" s="18"/>
      <c r="AT170" s="18"/>
      <c r="AX170" s="18"/>
      <c r="BD170" s="126"/>
      <c r="BE170" s="126"/>
      <c r="BF170" s="126"/>
      <c r="BG170" s="126"/>
      <c r="BH170" s="126"/>
      <c r="BI170" s="18"/>
      <c r="BJ170" s="126"/>
      <c r="BK170" s="18"/>
      <c r="BL170" s="18"/>
    </row>
    <row r="171" spans="2:64" s="1" customFormat="1" ht="18.600000000000001" customHeight="1" x14ac:dyDescent="0.3">
      <c r="B171" s="118"/>
      <c r="C171" s="119"/>
      <c r="D171" s="119"/>
      <c r="E171" s="120" t="s">
        <v>487</v>
      </c>
      <c r="F171" s="215" t="s">
        <v>347</v>
      </c>
      <c r="G171" s="215"/>
      <c r="H171" s="215"/>
      <c r="I171" s="215"/>
      <c r="J171" s="121" t="s">
        <v>120</v>
      </c>
      <c r="K171" s="166">
        <v>1</v>
      </c>
      <c r="L171" s="166"/>
      <c r="M171" s="216">
        <f t="shared" si="11"/>
        <v>0</v>
      </c>
      <c r="N171" s="216"/>
      <c r="O171" s="216"/>
      <c r="P171" s="216"/>
      <c r="Q171" s="122"/>
      <c r="S171" s="123"/>
      <c r="T171" s="39"/>
      <c r="U171" s="124"/>
      <c r="V171" s="124"/>
      <c r="W171" s="124"/>
      <c r="X171" s="124"/>
      <c r="Y171" s="124"/>
      <c r="Z171" s="125"/>
      <c r="AQ171" s="18"/>
      <c r="AS171" s="18"/>
      <c r="AT171" s="18"/>
      <c r="AX171" s="18"/>
      <c r="BD171" s="126"/>
      <c r="BE171" s="126"/>
      <c r="BF171" s="126"/>
      <c r="BG171" s="126"/>
      <c r="BH171" s="126"/>
      <c r="BI171" s="18"/>
      <c r="BJ171" s="126"/>
      <c r="BK171" s="18"/>
      <c r="BL171" s="18"/>
    </row>
    <row r="172" spans="2:64" s="1" customFormat="1" ht="21.6" customHeight="1" x14ac:dyDescent="0.3">
      <c r="B172" s="118"/>
      <c r="C172" s="172"/>
      <c r="D172" s="172"/>
      <c r="E172" s="249" t="s">
        <v>348</v>
      </c>
      <c r="F172" s="252"/>
      <c r="G172" s="252"/>
      <c r="H172" s="252"/>
      <c r="I172" s="253"/>
      <c r="J172" s="175"/>
      <c r="K172" s="176"/>
      <c r="L172" s="176"/>
      <c r="M172" s="168"/>
      <c r="N172" s="168"/>
      <c r="O172" s="168"/>
      <c r="P172" s="168"/>
      <c r="Q172" s="122"/>
      <c r="S172" s="150"/>
      <c r="T172" s="39"/>
      <c r="U172" s="124"/>
      <c r="V172" s="124"/>
      <c r="W172" s="124"/>
      <c r="X172" s="124"/>
      <c r="Y172" s="124"/>
      <c r="Z172" s="125"/>
      <c r="AQ172" s="18"/>
      <c r="AS172" s="18"/>
      <c r="AT172" s="18"/>
      <c r="AX172" s="18"/>
      <c r="BD172" s="126"/>
      <c r="BE172" s="126"/>
      <c r="BF172" s="126"/>
      <c r="BG172" s="126"/>
      <c r="BH172" s="126"/>
      <c r="BI172" s="18"/>
      <c r="BJ172" s="126"/>
      <c r="BK172" s="18"/>
      <c r="BL172" s="18"/>
    </row>
    <row r="173" spans="2:64" s="1" customFormat="1" ht="15" customHeight="1" x14ac:dyDescent="0.3">
      <c r="B173" s="118"/>
      <c r="C173" s="119"/>
      <c r="D173" s="119"/>
      <c r="E173" s="120" t="s">
        <v>488</v>
      </c>
      <c r="F173" s="215" t="s">
        <v>349</v>
      </c>
      <c r="G173" s="215"/>
      <c r="H173" s="215"/>
      <c r="I173" s="215"/>
      <c r="J173" s="121" t="s">
        <v>120</v>
      </c>
      <c r="K173" s="166">
        <v>1</v>
      </c>
      <c r="L173" s="166"/>
      <c r="M173" s="216">
        <f t="shared" ref="M173" si="12">ROUND(K173*L173,2)</f>
        <v>0</v>
      </c>
      <c r="N173" s="216"/>
      <c r="O173" s="216"/>
      <c r="P173" s="216"/>
      <c r="Q173" s="122"/>
      <c r="S173" s="123"/>
      <c r="T173" s="39"/>
      <c r="U173" s="124"/>
      <c r="V173" s="124"/>
      <c r="W173" s="124"/>
      <c r="X173" s="124"/>
      <c r="Y173" s="124"/>
      <c r="Z173" s="125"/>
      <c r="AQ173" s="18"/>
      <c r="AS173" s="18"/>
      <c r="AT173" s="18"/>
      <c r="AX173" s="18"/>
      <c r="BD173" s="126"/>
      <c r="BE173" s="126"/>
      <c r="BF173" s="126"/>
      <c r="BG173" s="126"/>
      <c r="BH173" s="126"/>
      <c r="BI173" s="18"/>
      <c r="BJ173" s="126"/>
      <c r="BK173" s="18"/>
      <c r="BL173" s="18"/>
    </row>
    <row r="174" spans="2:64" s="1" customFormat="1" ht="15" customHeight="1" x14ac:dyDescent="0.3">
      <c r="B174" s="118"/>
      <c r="C174" s="119"/>
      <c r="D174" s="119"/>
      <c r="E174" s="120" t="s">
        <v>489</v>
      </c>
      <c r="F174" s="215" t="s">
        <v>350</v>
      </c>
      <c r="G174" s="215"/>
      <c r="H174" s="215"/>
      <c r="I174" s="215"/>
      <c r="J174" s="121" t="s">
        <v>115</v>
      </c>
      <c r="K174" s="166">
        <v>7</v>
      </c>
      <c r="L174" s="166"/>
      <c r="M174" s="216">
        <f t="shared" ref="M174:M177" si="13">ROUND(K174*L174,2)</f>
        <v>0</v>
      </c>
      <c r="N174" s="216"/>
      <c r="O174" s="216"/>
      <c r="P174" s="216"/>
      <c r="Q174" s="122"/>
      <c r="S174" s="123"/>
      <c r="T174" s="39"/>
      <c r="U174" s="124"/>
      <c r="V174" s="124"/>
      <c r="W174" s="124"/>
      <c r="X174" s="124"/>
      <c r="Y174" s="124"/>
      <c r="Z174" s="125"/>
      <c r="AQ174" s="18"/>
      <c r="AS174" s="18"/>
      <c r="AT174" s="18"/>
      <c r="AX174" s="18"/>
      <c r="BD174" s="126"/>
      <c r="BE174" s="126"/>
      <c r="BF174" s="126"/>
      <c r="BG174" s="126"/>
      <c r="BH174" s="126"/>
      <c r="BI174" s="18"/>
      <c r="BJ174" s="126"/>
      <c r="BK174" s="18"/>
      <c r="BL174" s="18"/>
    </row>
    <row r="175" spans="2:64" s="1" customFormat="1" ht="15" customHeight="1" x14ac:dyDescent="0.3">
      <c r="B175" s="118"/>
      <c r="C175" s="119"/>
      <c r="D175" s="119"/>
      <c r="E175" s="120" t="s">
        <v>490</v>
      </c>
      <c r="F175" s="215" t="s">
        <v>351</v>
      </c>
      <c r="G175" s="215"/>
      <c r="H175" s="215"/>
      <c r="I175" s="215"/>
      <c r="J175" s="121" t="s">
        <v>115</v>
      </c>
      <c r="K175" s="166">
        <v>3</v>
      </c>
      <c r="L175" s="166"/>
      <c r="M175" s="216">
        <f t="shared" si="13"/>
        <v>0</v>
      </c>
      <c r="N175" s="216"/>
      <c r="O175" s="216"/>
      <c r="P175" s="216"/>
      <c r="Q175" s="122"/>
      <c r="S175" s="123"/>
      <c r="T175" s="39"/>
      <c r="U175" s="124"/>
      <c r="V175" s="124"/>
      <c r="W175" s="124"/>
      <c r="X175" s="124"/>
      <c r="Y175" s="124"/>
      <c r="Z175" s="125"/>
      <c r="AQ175" s="18"/>
      <c r="AS175" s="18"/>
      <c r="AT175" s="18"/>
      <c r="AX175" s="18"/>
      <c r="BD175" s="126"/>
      <c r="BE175" s="126"/>
      <c r="BF175" s="126"/>
      <c r="BG175" s="126"/>
      <c r="BH175" s="126"/>
      <c r="BI175" s="18"/>
      <c r="BJ175" s="126"/>
      <c r="BK175" s="18"/>
      <c r="BL175" s="18"/>
    </row>
    <row r="176" spans="2:64" s="1" customFormat="1" ht="22.2" customHeight="1" x14ac:dyDescent="0.3">
      <c r="B176" s="118"/>
      <c r="C176" s="119"/>
      <c r="D176" s="119"/>
      <c r="E176" s="120" t="s">
        <v>541</v>
      </c>
      <c r="F176" s="215" t="s">
        <v>352</v>
      </c>
      <c r="G176" s="215"/>
      <c r="H176" s="215"/>
      <c r="I176" s="215"/>
      <c r="J176" s="121" t="s">
        <v>115</v>
      </c>
      <c r="K176" s="166">
        <v>2</v>
      </c>
      <c r="L176" s="166"/>
      <c r="M176" s="216">
        <f t="shared" si="13"/>
        <v>0</v>
      </c>
      <c r="N176" s="216"/>
      <c r="O176" s="216"/>
      <c r="P176" s="216"/>
      <c r="Q176" s="122"/>
      <c r="S176" s="123"/>
      <c r="T176" s="39"/>
      <c r="U176" s="124"/>
      <c r="V176" s="124"/>
      <c r="W176" s="124"/>
      <c r="X176" s="124"/>
      <c r="Y176" s="124"/>
      <c r="Z176" s="125"/>
      <c r="AQ176" s="18"/>
      <c r="AS176" s="18"/>
      <c r="AT176" s="18"/>
      <c r="AX176" s="18"/>
      <c r="BD176" s="126"/>
      <c r="BE176" s="126"/>
      <c r="BF176" s="126"/>
      <c r="BG176" s="126"/>
      <c r="BH176" s="126"/>
      <c r="BI176" s="18"/>
      <c r="BJ176" s="126"/>
      <c r="BK176" s="18"/>
      <c r="BL176" s="18"/>
    </row>
    <row r="177" spans="2:64" s="1" customFormat="1" ht="19.2" customHeight="1" x14ac:dyDescent="0.3">
      <c r="B177" s="118"/>
      <c r="C177" s="119"/>
      <c r="D177" s="119"/>
      <c r="E177" s="120" t="s">
        <v>491</v>
      </c>
      <c r="F177" s="215" t="s">
        <v>353</v>
      </c>
      <c r="G177" s="215"/>
      <c r="H177" s="215"/>
      <c r="I177" s="215"/>
      <c r="J177" s="121" t="s">
        <v>115</v>
      </c>
      <c r="K177" s="166">
        <v>10</v>
      </c>
      <c r="L177" s="166"/>
      <c r="M177" s="216">
        <f t="shared" si="13"/>
        <v>0</v>
      </c>
      <c r="N177" s="216"/>
      <c r="O177" s="216"/>
      <c r="P177" s="216"/>
      <c r="Q177" s="122"/>
      <c r="S177" s="123"/>
      <c r="T177" s="39"/>
      <c r="U177" s="124"/>
      <c r="V177" s="124"/>
      <c r="W177" s="124"/>
      <c r="X177" s="124"/>
      <c r="Y177" s="124"/>
      <c r="Z177" s="125"/>
      <c r="AQ177" s="18"/>
      <c r="AS177" s="18"/>
      <c r="AT177" s="18"/>
      <c r="AX177" s="18"/>
      <c r="BD177" s="126"/>
      <c r="BE177" s="126"/>
      <c r="BF177" s="126"/>
      <c r="BG177" s="126"/>
      <c r="BH177" s="126"/>
      <c r="BI177" s="18"/>
      <c r="BJ177" s="126"/>
      <c r="BK177" s="18"/>
      <c r="BL177" s="18"/>
    </row>
    <row r="178" spans="2:64" s="1" customFormat="1" ht="19.2" customHeight="1" x14ac:dyDescent="0.3">
      <c r="B178" s="118"/>
      <c r="C178" s="119"/>
      <c r="D178" s="119"/>
      <c r="E178" s="120" t="s">
        <v>542</v>
      </c>
      <c r="F178" s="215" t="s">
        <v>354</v>
      </c>
      <c r="G178" s="215"/>
      <c r="H178" s="215"/>
      <c r="I178" s="215"/>
      <c r="J178" s="121" t="s">
        <v>115</v>
      </c>
      <c r="K178" s="166">
        <v>4</v>
      </c>
      <c r="L178" s="166"/>
      <c r="M178" s="216">
        <f t="shared" ref="M178:M182" si="14">ROUND(K178*L178,2)</f>
        <v>0</v>
      </c>
      <c r="N178" s="216"/>
      <c r="O178" s="216"/>
      <c r="P178" s="216"/>
      <c r="Q178" s="122"/>
      <c r="S178" s="123"/>
      <c r="T178" s="39"/>
      <c r="U178" s="124"/>
      <c r="V178" s="124"/>
      <c r="W178" s="124"/>
      <c r="X178" s="124"/>
      <c r="Y178" s="124"/>
      <c r="Z178" s="125"/>
      <c r="AQ178" s="18"/>
      <c r="AS178" s="18"/>
      <c r="AT178" s="18"/>
      <c r="AX178" s="18"/>
      <c r="BD178" s="126"/>
      <c r="BE178" s="126"/>
      <c r="BF178" s="126"/>
      <c r="BG178" s="126"/>
      <c r="BH178" s="126"/>
      <c r="BI178" s="18"/>
      <c r="BJ178" s="126"/>
      <c r="BK178" s="18"/>
      <c r="BL178" s="18"/>
    </row>
    <row r="179" spans="2:64" s="1" customFormat="1" ht="38.4" customHeight="1" x14ac:dyDescent="0.3">
      <c r="B179" s="118"/>
      <c r="C179" s="119"/>
      <c r="D179" s="119"/>
      <c r="E179" s="120" t="s">
        <v>543</v>
      </c>
      <c r="F179" s="215" t="s">
        <v>355</v>
      </c>
      <c r="G179" s="215"/>
      <c r="H179" s="215"/>
      <c r="I179" s="215"/>
      <c r="J179" s="121" t="s">
        <v>120</v>
      </c>
      <c r="K179" s="166">
        <v>2</v>
      </c>
      <c r="L179" s="166"/>
      <c r="M179" s="216">
        <f t="shared" si="14"/>
        <v>0</v>
      </c>
      <c r="N179" s="216"/>
      <c r="O179" s="216"/>
      <c r="P179" s="216"/>
      <c r="Q179" s="122"/>
      <c r="S179" s="123"/>
      <c r="T179" s="39"/>
      <c r="U179" s="124"/>
      <c r="V179" s="124"/>
      <c r="W179" s="124"/>
      <c r="X179" s="124"/>
      <c r="Y179" s="124"/>
      <c r="Z179" s="125"/>
      <c r="AQ179" s="18"/>
      <c r="AS179" s="18"/>
      <c r="AT179" s="18"/>
      <c r="AX179" s="18"/>
      <c r="BD179" s="126"/>
      <c r="BE179" s="126"/>
      <c r="BF179" s="126"/>
      <c r="BG179" s="126"/>
      <c r="BH179" s="126"/>
      <c r="BI179" s="18"/>
      <c r="BJ179" s="126"/>
      <c r="BK179" s="18"/>
      <c r="BL179" s="18"/>
    </row>
    <row r="180" spans="2:64" s="1" customFormat="1" ht="25.2" customHeight="1" x14ac:dyDescent="0.3">
      <c r="B180" s="118"/>
      <c r="C180" s="119"/>
      <c r="D180" s="119"/>
      <c r="E180" s="120" t="s">
        <v>487</v>
      </c>
      <c r="F180" s="215" t="s">
        <v>356</v>
      </c>
      <c r="G180" s="215"/>
      <c r="H180" s="215"/>
      <c r="I180" s="215"/>
      <c r="J180" s="121" t="s">
        <v>120</v>
      </c>
      <c r="K180" s="166">
        <v>1</v>
      </c>
      <c r="L180" s="166"/>
      <c r="M180" s="216">
        <f t="shared" si="14"/>
        <v>0</v>
      </c>
      <c r="N180" s="216"/>
      <c r="O180" s="216"/>
      <c r="P180" s="216"/>
      <c r="Q180" s="122"/>
      <c r="S180" s="123"/>
      <c r="T180" s="39"/>
      <c r="U180" s="124"/>
      <c r="V180" s="124"/>
      <c r="W180" s="124"/>
      <c r="X180" s="124"/>
      <c r="Y180" s="124"/>
      <c r="Z180" s="125"/>
      <c r="AQ180" s="18"/>
      <c r="AS180" s="18"/>
      <c r="AT180" s="18"/>
      <c r="AX180" s="18"/>
      <c r="BD180" s="126"/>
      <c r="BE180" s="126"/>
      <c r="BF180" s="126"/>
      <c r="BG180" s="126"/>
      <c r="BH180" s="126"/>
      <c r="BI180" s="18"/>
      <c r="BJ180" s="126"/>
      <c r="BK180" s="18"/>
      <c r="BL180" s="18"/>
    </row>
    <row r="181" spans="2:64" s="1" customFormat="1" ht="19.2" customHeight="1" x14ac:dyDescent="0.3">
      <c r="B181" s="118"/>
      <c r="C181" s="119"/>
      <c r="D181" s="119"/>
      <c r="E181" s="120" t="s">
        <v>544</v>
      </c>
      <c r="F181" s="215" t="s">
        <v>357</v>
      </c>
      <c r="G181" s="215"/>
      <c r="H181" s="215"/>
      <c r="I181" s="215"/>
      <c r="J181" s="121" t="s">
        <v>115</v>
      </c>
      <c r="K181" s="166">
        <v>2</v>
      </c>
      <c r="L181" s="166"/>
      <c r="M181" s="216">
        <f t="shared" si="14"/>
        <v>0</v>
      </c>
      <c r="N181" s="216"/>
      <c r="O181" s="216"/>
      <c r="P181" s="216"/>
      <c r="Q181" s="122"/>
      <c r="S181" s="123"/>
      <c r="T181" s="39"/>
      <c r="U181" s="124"/>
      <c r="V181" s="124"/>
      <c r="W181" s="124"/>
      <c r="X181" s="124"/>
      <c r="Y181" s="124"/>
      <c r="Z181" s="125"/>
      <c r="AQ181" s="18"/>
      <c r="AS181" s="18"/>
      <c r="AT181" s="18"/>
      <c r="AX181" s="18"/>
      <c r="BD181" s="126"/>
      <c r="BE181" s="126"/>
      <c r="BF181" s="126"/>
      <c r="BG181" s="126"/>
      <c r="BH181" s="126"/>
      <c r="BI181" s="18"/>
      <c r="BJ181" s="126"/>
      <c r="BK181" s="18"/>
      <c r="BL181" s="18"/>
    </row>
    <row r="182" spans="2:64" s="1" customFormat="1" ht="23.4" customHeight="1" x14ac:dyDescent="0.3">
      <c r="B182" s="118"/>
      <c r="C182" s="119"/>
      <c r="D182" s="119"/>
      <c r="E182" s="120" t="s">
        <v>545</v>
      </c>
      <c r="F182" s="215" t="s">
        <v>358</v>
      </c>
      <c r="G182" s="215"/>
      <c r="H182" s="215"/>
      <c r="I182" s="215"/>
      <c r="J182" s="121" t="s">
        <v>115</v>
      </c>
      <c r="K182" s="166">
        <v>2</v>
      </c>
      <c r="L182" s="166"/>
      <c r="M182" s="216">
        <f t="shared" si="14"/>
        <v>0</v>
      </c>
      <c r="N182" s="216"/>
      <c r="O182" s="216"/>
      <c r="P182" s="216"/>
      <c r="Q182" s="122"/>
      <c r="S182" s="123"/>
      <c r="T182" s="39"/>
      <c r="U182" s="124"/>
      <c r="V182" s="124"/>
      <c r="W182" s="124"/>
      <c r="X182" s="124"/>
      <c r="Y182" s="124"/>
      <c r="Z182" s="125"/>
      <c r="AQ182" s="18"/>
      <c r="AS182" s="18"/>
      <c r="AT182" s="18"/>
      <c r="AX182" s="18"/>
      <c r="BD182" s="126"/>
      <c r="BE182" s="126"/>
      <c r="BF182" s="126"/>
      <c r="BG182" s="126"/>
      <c r="BH182" s="126"/>
      <c r="BI182" s="18"/>
      <c r="BJ182" s="126"/>
      <c r="BK182" s="18"/>
      <c r="BL182" s="18"/>
    </row>
    <row r="183" spans="2:64" s="1" customFormat="1" ht="18" customHeight="1" x14ac:dyDescent="0.3">
      <c r="B183" s="118"/>
      <c r="C183" s="119"/>
      <c r="D183" s="119"/>
      <c r="E183" s="120" t="s">
        <v>498</v>
      </c>
      <c r="F183" s="215" t="s">
        <v>359</v>
      </c>
      <c r="G183" s="215"/>
      <c r="H183" s="215"/>
      <c r="I183" s="215"/>
      <c r="J183" s="121" t="s">
        <v>115</v>
      </c>
      <c r="K183" s="166">
        <v>4</v>
      </c>
      <c r="L183" s="166"/>
      <c r="M183" s="216">
        <f t="shared" ref="M183:M186" si="15">ROUND(K183*L183,2)</f>
        <v>0</v>
      </c>
      <c r="N183" s="216"/>
      <c r="O183" s="216"/>
      <c r="P183" s="216"/>
      <c r="Q183" s="122"/>
      <c r="S183" s="123"/>
      <c r="T183" s="39"/>
      <c r="U183" s="124"/>
      <c r="V183" s="124"/>
      <c r="W183" s="124"/>
      <c r="X183" s="124"/>
      <c r="Y183" s="124"/>
      <c r="Z183" s="125"/>
      <c r="AQ183" s="18"/>
      <c r="AS183" s="18"/>
      <c r="AT183" s="18"/>
      <c r="AX183" s="18"/>
      <c r="BD183" s="126"/>
      <c r="BE183" s="126"/>
      <c r="BF183" s="126"/>
      <c r="BG183" s="126"/>
      <c r="BH183" s="126"/>
      <c r="BI183" s="18"/>
      <c r="BJ183" s="126"/>
      <c r="BK183" s="18"/>
      <c r="BL183" s="18"/>
    </row>
    <row r="184" spans="2:64" s="1" customFormat="1" ht="17.399999999999999" customHeight="1" x14ac:dyDescent="0.3">
      <c r="B184" s="118"/>
      <c r="C184" s="119"/>
      <c r="D184" s="119"/>
      <c r="E184" s="120" t="s">
        <v>546</v>
      </c>
      <c r="F184" s="215" t="s">
        <v>360</v>
      </c>
      <c r="G184" s="215"/>
      <c r="H184" s="215"/>
      <c r="I184" s="215"/>
      <c r="J184" s="121" t="s">
        <v>115</v>
      </c>
      <c r="K184" s="166">
        <v>2</v>
      </c>
      <c r="L184" s="166"/>
      <c r="M184" s="216">
        <f t="shared" si="15"/>
        <v>0</v>
      </c>
      <c r="N184" s="216"/>
      <c r="O184" s="216"/>
      <c r="P184" s="216"/>
      <c r="Q184" s="122"/>
      <c r="S184" s="123"/>
      <c r="T184" s="39"/>
      <c r="U184" s="124"/>
      <c r="V184" s="124"/>
      <c r="W184" s="124"/>
      <c r="X184" s="124"/>
      <c r="Y184" s="124"/>
      <c r="Z184" s="125"/>
      <c r="AQ184" s="18"/>
      <c r="AS184" s="18"/>
      <c r="AT184" s="18"/>
      <c r="AX184" s="18"/>
      <c r="BD184" s="126"/>
      <c r="BE184" s="126"/>
      <c r="BF184" s="126"/>
      <c r="BG184" s="126"/>
      <c r="BH184" s="126"/>
      <c r="BI184" s="18"/>
      <c r="BJ184" s="126"/>
      <c r="BK184" s="18"/>
      <c r="BL184" s="18"/>
    </row>
    <row r="185" spans="2:64" s="1" customFormat="1" ht="23.4" customHeight="1" x14ac:dyDescent="0.3">
      <c r="B185" s="118"/>
      <c r="C185" s="119"/>
      <c r="D185" s="119"/>
      <c r="E185" s="120" t="s">
        <v>547</v>
      </c>
      <c r="F185" s="215" t="s">
        <v>361</v>
      </c>
      <c r="G185" s="215"/>
      <c r="H185" s="215"/>
      <c r="I185" s="215"/>
      <c r="J185" s="121" t="s">
        <v>115</v>
      </c>
      <c r="K185" s="166">
        <v>1</v>
      </c>
      <c r="L185" s="166"/>
      <c r="M185" s="216">
        <f t="shared" si="15"/>
        <v>0</v>
      </c>
      <c r="N185" s="216"/>
      <c r="O185" s="216"/>
      <c r="P185" s="216"/>
      <c r="Q185" s="122"/>
      <c r="S185" s="123"/>
      <c r="T185" s="39"/>
      <c r="U185" s="124"/>
      <c r="V185" s="124"/>
      <c r="W185" s="124"/>
      <c r="X185" s="124"/>
      <c r="Y185" s="124"/>
      <c r="Z185" s="125"/>
      <c r="AQ185" s="18"/>
      <c r="AS185" s="18"/>
      <c r="AT185" s="18"/>
      <c r="AX185" s="18"/>
      <c r="BD185" s="126"/>
      <c r="BE185" s="126"/>
      <c r="BF185" s="126"/>
      <c r="BG185" s="126"/>
      <c r="BH185" s="126"/>
      <c r="BI185" s="18"/>
      <c r="BJ185" s="126"/>
      <c r="BK185" s="18"/>
      <c r="BL185" s="18"/>
    </row>
    <row r="186" spans="2:64" s="1" customFormat="1" ht="17.399999999999999" customHeight="1" x14ac:dyDescent="0.3">
      <c r="B186" s="118"/>
      <c r="C186" s="119"/>
      <c r="D186" s="119"/>
      <c r="E186" s="120" t="s">
        <v>548</v>
      </c>
      <c r="F186" s="215" t="s">
        <v>362</v>
      </c>
      <c r="G186" s="215"/>
      <c r="H186" s="215"/>
      <c r="I186" s="215"/>
      <c r="J186" s="121" t="s">
        <v>115</v>
      </c>
      <c r="K186" s="166">
        <v>6</v>
      </c>
      <c r="L186" s="166"/>
      <c r="M186" s="216">
        <f t="shared" si="15"/>
        <v>0</v>
      </c>
      <c r="N186" s="216"/>
      <c r="O186" s="216"/>
      <c r="P186" s="216"/>
      <c r="Q186" s="122"/>
      <c r="S186" s="123"/>
      <c r="T186" s="39"/>
      <c r="U186" s="124"/>
      <c r="V186" s="124"/>
      <c r="W186" s="124"/>
      <c r="X186" s="124"/>
      <c r="Y186" s="124"/>
      <c r="Z186" s="125"/>
      <c r="AQ186" s="18"/>
      <c r="AS186" s="18"/>
      <c r="AT186" s="18"/>
      <c r="AX186" s="18"/>
      <c r="BD186" s="126"/>
      <c r="BE186" s="126"/>
      <c r="BF186" s="126"/>
      <c r="BG186" s="126"/>
      <c r="BH186" s="126"/>
      <c r="BI186" s="18"/>
      <c r="BJ186" s="126"/>
      <c r="BK186" s="18"/>
      <c r="BL186" s="18"/>
    </row>
    <row r="187" spans="2:64" s="1" customFormat="1" ht="18.600000000000001" customHeight="1" x14ac:dyDescent="0.3">
      <c r="B187" s="118"/>
      <c r="C187" s="119"/>
      <c r="D187" s="119"/>
      <c r="E187" s="120" t="s">
        <v>549</v>
      </c>
      <c r="F187" s="215" t="s">
        <v>363</v>
      </c>
      <c r="G187" s="215"/>
      <c r="H187" s="215"/>
      <c r="I187" s="215"/>
      <c r="J187" s="121" t="s">
        <v>115</v>
      </c>
      <c r="K187" s="166">
        <v>4</v>
      </c>
      <c r="L187" s="166"/>
      <c r="M187" s="216">
        <f t="shared" ref="M187:M189" si="16">ROUND(K187*L187,2)</f>
        <v>0</v>
      </c>
      <c r="N187" s="216"/>
      <c r="O187" s="216"/>
      <c r="P187" s="216"/>
      <c r="Q187" s="122"/>
      <c r="S187" s="123"/>
      <c r="T187" s="39"/>
      <c r="U187" s="124"/>
      <c r="V187" s="124"/>
      <c r="W187" s="124"/>
      <c r="X187" s="124"/>
      <c r="Y187" s="124"/>
      <c r="Z187" s="125"/>
      <c r="AQ187" s="18"/>
      <c r="AS187" s="18"/>
      <c r="AT187" s="18"/>
      <c r="AX187" s="18"/>
      <c r="BD187" s="126"/>
      <c r="BE187" s="126"/>
      <c r="BF187" s="126"/>
      <c r="BG187" s="126"/>
      <c r="BH187" s="126"/>
      <c r="BI187" s="18"/>
      <c r="BJ187" s="126"/>
      <c r="BK187" s="18"/>
      <c r="BL187" s="18"/>
    </row>
    <row r="188" spans="2:64" s="1" customFormat="1" ht="15" customHeight="1" x14ac:dyDescent="0.3">
      <c r="B188" s="118"/>
      <c r="C188" s="119"/>
      <c r="D188" s="119"/>
      <c r="E188" s="120" t="s">
        <v>550</v>
      </c>
      <c r="F188" s="215" t="s">
        <v>364</v>
      </c>
      <c r="G188" s="215"/>
      <c r="H188" s="215"/>
      <c r="I188" s="215"/>
      <c r="J188" s="121" t="s">
        <v>115</v>
      </c>
      <c r="K188" s="166">
        <v>3</v>
      </c>
      <c r="L188" s="166"/>
      <c r="M188" s="216">
        <f t="shared" si="16"/>
        <v>0</v>
      </c>
      <c r="N188" s="216"/>
      <c r="O188" s="216"/>
      <c r="P188" s="216"/>
      <c r="Q188" s="122"/>
      <c r="S188" s="123"/>
      <c r="T188" s="39"/>
      <c r="U188" s="124"/>
      <c r="V188" s="124"/>
      <c r="W188" s="124"/>
      <c r="X188" s="124"/>
      <c r="Y188" s="124"/>
      <c r="Z188" s="125"/>
      <c r="AQ188" s="18"/>
      <c r="AS188" s="18"/>
      <c r="AT188" s="18"/>
      <c r="AX188" s="18"/>
      <c r="BD188" s="126"/>
      <c r="BE188" s="126"/>
      <c r="BF188" s="126"/>
      <c r="BG188" s="126"/>
      <c r="BH188" s="126"/>
      <c r="BI188" s="18"/>
      <c r="BJ188" s="126"/>
      <c r="BK188" s="18"/>
      <c r="BL188" s="18"/>
    </row>
    <row r="189" spans="2:64" s="1" customFormat="1" ht="23.4" customHeight="1" x14ac:dyDescent="0.3">
      <c r="B189" s="118"/>
      <c r="C189" s="119"/>
      <c r="D189" s="119"/>
      <c r="E189" s="120" t="s">
        <v>551</v>
      </c>
      <c r="F189" s="215" t="s">
        <v>365</v>
      </c>
      <c r="G189" s="215"/>
      <c r="H189" s="215"/>
      <c r="I189" s="215"/>
      <c r="J189" s="121" t="s">
        <v>115</v>
      </c>
      <c r="K189" s="166">
        <v>2</v>
      </c>
      <c r="L189" s="166"/>
      <c r="M189" s="216">
        <f t="shared" si="16"/>
        <v>0</v>
      </c>
      <c r="N189" s="216"/>
      <c r="O189" s="216"/>
      <c r="P189" s="216"/>
      <c r="Q189" s="122"/>
      <c r="S189" s="123"/>
      <c r="T189" s="39"/>
      <c r="U189" s="124"/>
      <c r="V189" s="124"/>
      <c r="W189" s="124"/>
      <c r="X189" s="124"/>
      <c r="Y189" s="124"/>
      <c r="Z189" s="125"/>
      <c r="AQ189" s="18"/>
      <c r="AS189" s="18"/>
      <c r="AT189" s="18"/>
      <c r="AX189" s="18"/>
      <c r="BD189" s="126"/>
      <c r="BE189" s="126"/>
      <c r="BF189" s="126"/>
      <c r="BG189" s="126"/>
      <c r="BH189" s="126"/>
      <c r="BI189" s="18"/>
      <c r="BJ189" s="126"/>
      <c r="BK189" s="18"/>
      <c r="BL189" s="18"/>
    </row>
    <row r="190" spans="2:64" s="1" customFormat="1" ht="23.4" customHeight="1" x14ac:dyDescent="0.3">
      <c r="B190" s="118"/>
      <c r="C190" s="172"/>
      <c r="D190" s="172"/>
      <c r="E190" s="249" t="s">
        <v>366</v>
      </c>
      <c r="F190" s="250"/>
      <c r="G190" s="250"/>
      <c r="H190" s="250"/>
      <c r="I190" s="251"/>
      <c r="J190" s="175"/>
      <c r="K190" s="176"/>
      <c r="L190" s="176"/>
      <c r="M190" s="168"/>
      <c r="N190" s="168"/>
      <c r="O190" s="168"/>
      <c r="P190" s="168"/>
      <c r="Q190" s="122"/>
      <c r="S190" s="150"/>
      <c r="T190" s="39"/>
      <c r="U190" s="124"/>
      <c r="V190" s="124"/>
      <c r="W190" s="124"/>
      <c r="X190" s="124"/>
      <c r="Y190" s="124"/>
      <c r="Z190" s="125"/>
      <c r="AQ190" s="18"/>
      <c r="AS190" s="18"/>
      <c r="AT190" s="18"/>
      <c r="AX190" s="18"/>
      <c r="BD190" s="126"/>
      <c r="BE190" s="126"/>
      <c r="BF190" s="126"/>
      <c r="BG190" s="126"/>
      <c r="BH190" s="126"/>
      <c r="BI190" s="18"/>
      <c r="BJ190" s="126"/>
      <c r="BK190" s="18"/>
      <c r="BL190" s="18"/>
    </row>
    <row r="191" spans="2:64" s="1" customFormat="1" ht="23.4" customHeight="1" x14ac:dyDescent="0.3">
      <c r="B191" s="118"/>
      <c r="C191" s="119"/>
      <c r="D191" s="119"/>
      <c r="E191" s="120" t="s">
        <v>509</v>
      </c>
      <c r="F191" s="215" t="s">
        <v>367</v>
      </c>
      <c r="G191" s="215"/>
      <c r="H191" s="215"/>
      <c r="I191" s="215"/>
      <c r="J191" s="121" t="s">
        <v>115</v>
      </c>
      <c r="K191" s="166">
        <v>1</v>
      </c>
      <c r="L191" s="166"/>
      <c r="M191" s="216">
        <f t="shared" ref="M191" si="17">ROUND(K191*L191,2)</f>
        <v>0</v>
      </c>
      <c r="N191" s="216"/>
      <c r="O191" s="216"/>
      <c r="P191" s="216"/>
      <c r="Q191" s="122"/>
      <c r="S191" s="123"/>
      <c r="T191" s="39"/>
      <c r="U191" s="124"/>
      <c r="V191" s="124"/>
      <c r="W191" s="124"/>
      <c r="X191" s="124"/>
      <c r="Y191" s="124"/>
      <c r="Z191" s="125"/>
      <c r="AQ191" s="18"/>
      <c r="AS191" s="18"/>
      <c r="AT191" s="18"/>
      <c r="AX191" s="18"/>
      <c r="BD191" s="126"/>
      <c r="BE191" s="126"/>
      <c r="BF191" s="126"/>
      <c r="BG191" s="126"/>
      <c r="BH191" s="126"/>
      <c r="BI191" s="18"/>
      <c r="BJ191" s="126"/>
      <c r="BK191" s="18"/>
      <c r="BL191" s="18"/>
    </row>
    <row r="192" spans="2:64" s="1" customFormat="1" ht="23.4" customHeight="1" x14ac:dyDescent="0.3">
      <c r="B192" s="118"/>
      <c r="C192" s="119"/>
      <c r="D192" s="119"/>
      <c r="E192" s="120" t="s">
        <v>510</v>
      </c>
      <c r="F192" s="215" t="s">
        <v>368</v>
      </c>
      <c r="G192" s="215"/>
      <c r="H192" s="215"/>
      <c r="I192" s="215"/>
      <c r="J192" s="121" t="s">
        <v>120</v>
      </c>
      <c r="K192" s="166">
        <v>1</v>
      </c>
      <c r="L192" s="166"/>
      <c r="M192" s="216">
        <f t="shared" ref="M192" si="18">ROUND(K192*L192,2)</f>
        <v>0</v>
      </c>
      <c r="N192" s="216"/>
      <c r="O192" s="216"/>
      <c r="P192" s="216"/>
      <c r="Q192" s="122"/>
      <c r="S192" s="123"/>
      <c r="T192" s="39"/>
      <c r="U192" s="124"/>
      <c r="V192" s="124"/>
      <c r="W192" s="124"/>
      <c r="X192" s="124"/>
      <c r="Y192" s="124"/>
      <c r="Z192" s="125"/>
      <c r="AQ192" s="18"/>
      <c r="AS192" s="18"/>
      <c r="AT192" s="18"/>
      <c r="AX192" s="18"/>
      <c r="BD192" s="126"/>
      <c r="BE192" s="126"/>
      <c r="BF192" s="126"/>
      <c r="BG192" s="126"/>
      <c r="BH192" s="126"/>
      <c r="BI192" s="18"/>
      <c r="BJ192" s="126"/>
      <c r="BK192" s="18"/>
      <c r="BL192" s="18"/>
    </row>
    <row r="193" spans="2:64" s="1" customFormat="1" ht="25.5" customHeight="1" x14ac:dyDescent="0.3">
      <c r="B193" s="118"/>
      <c r="C193" s="172"/>
      <c r="D193" s="172"/>
      <c r="E193" s="249" t="s">
        <v>369</v>
      </c>
      <c r="F193" s="252"/>
      <c r="G193" s="252"/>
      <c r="H193" s="252"/>
      <c r="I193" s="253"/>
      <c r="J193" s="175"/>
      <c r="K193" s="176"/>
      <c r="L193" s="176"/>
      <c r="M193" s="168"/>
      <c r="N193" s="168"/>
      <c r="O193" s="168"/>
      <c r="P193" s="168"/>
      <c r="Q193" s="122"/>
      <c r="S193" s="150"/>
      <c r="T193" s="39"/>
      <c r="U193" s="124"/>
      <c r="V193" s="124"/>
      <c r="W193" s="124"/>
      <c r="X193" s="124"/>
      <c r="Y193" s="124"/>
      <c r="Z193" s="125"/>
      <c r="AQ193" s="18"/>
      <c r="AS193" s="18"/>
      <c r="AT193" s="18"/>
      <c r="AX193" s="18"/>
      <c r="BD193" s="126"/>
      <c r="BE193" s="126"/>
      <c r="BF193" s="126"/>
      <c r="BG193" s="126"/>
      <c r="BH193" s="126"/>
      <c r="BI193" s="18"/>
      <c r="BJ193" s="126"/>
      <c r="BK193" s="18"/>
      <c r="BL193" s="18"/>
    </row>
    <row r="194" spans="2:64" s="1" customFormat="1" ht="17.399999999999999" customHeight="1" x14ac:dyDescent="0.3">
      <c r="B194" s="118"/>
      <c r="C194" s="119"/>
      <c r="D194" s="119"/>
      <c r="E194" s="120" t="s">
        <v>116</v>
      </c>
      <c r="F194" s="215" t="s">
        <v>370</v>
      </c>
      <c r="G194" s="215"/>
      <c r="H194" s="215"/>
      <c r="I194" s="215"/>
      <c r="J194" s="121" t="s">
        <v>120</v>
      </c>
      <c r="K194" s="166">
        <v>1</v>
      </c>
      <c r="L194" s="166"/>
      <c r="M194" s="216">
        <f t="shared" ref="M194:M195" si="19">ROUND(K194*L194,2)</f>
        <v>0</v>
      </c>
      <c r="N194" s="216"/>
      <c r="O194" s="216"/>
      <c r="P194" s="216"/>
      <c r="Q194" s="122"/>
      <c r="S194" s="123"/>
      <c r="T194" s="39"/>
      <c r="U194" s="124"/>
      <c r="V194" s="124"/>
      <c r="W194" s="124"/>
      <c r="X194" s="124"/>
      <c r="Y194" s="124"/>
      <c r="Z194" s="125"/>
      <c r="AQ194" s="18"/>
      <c r="AS194" s="18"/>
      <c r="AT194" s="18"/>
      <c r="AX194" s="18"/>
      <c r="BD194" s="126"/>
      <c r="BE194" s="126"/>
      <c r="BF194" s="126"/>
      <c r="BG194" s="126"/>
      <c r="BH194" s="126"/>
      <c r="BI194" s="18"/>
      <c r="BJ194" s="126"/>
      <c r="BK194" s="18"/>
      <c r="BL194" s="18"/>
    </row>
    <row r="195" spans="2:64" s="1" customFormat="1" ht="16.8" customHeight="1" x14ac:dyDescent="0.3">
      <c r="B195" s="118"/>
      <c r="C195" s="119"/>
      <c r="D195" s="119"/>
      <c r="E195" s="120" t="s">
        <v>511</v>
      </c>
      <c r="F195" s="215" t="s">
        <v>371</v>
      </c>
      <c r="G195" s="215"/>
      <c r="H195" s="215"/>
      <c r="I195" s="215"/>
      <c r="J195" s="121" t="s">
        <v>120</v>
      </c>
      <c r="K195" s="166">
        <v>1</v>
      </c>
      <c r="L195" s="166"/>
      <c r="M195" s="216">
        <f t="shared" si="19"/>
        <v>0</v>
      </c>
      <c r="N195" s="216"/>
      <c r="O195" s="216"/>
      <c r="P195" s="216"/>
      <c r="Q195" s="122"/>
      <c r="S195" s="123"/>
      <c r="T195" s="39"/>
      <c r="U195" s="124"/>
      <c r="V195" s="124"/>
      <c r="W195" s="124"/>
      <c r="X195" s="124"/>
      <c r="Y195" s="124"/>
      <c r="Z195" s="125"/>
      <c r="AQ195" s="18"/>
      <c r="AS195" s="18"/>
      <c r="AT195" s="18"/>
      <c r="AX195" s="18"/>
      <c r="BD195" s="126"/>
      <c r="BE195" s="126"/>
      <c r="BF195" s="126"/>
      <c r="BG195" s="126"/>
      <c r="BH195" s="126"/>
      <c r="BI195" s="18"/>
      <c r="BJ195" s="126"/>
      <c r="BK195" s="18"/>
      <c r="BL195" s="18"/>
    </row>
    <row r="196" spans="2:64" s="1" customFormat="1" ht="25.5" customHeight="1" x14ac:dyDescent="0.3">
      <c r="B196" s="118"/>
      <c r="C196" s="172"/>
      <c r="D196" s="172"/>
      <c r="E196" s="249" t="s">
        <v>372</v>
      </c>
      <c r="F196" s="252"/>
      <c r="G196" s="252"/>
      <c r="H196" s="252"/>
      <c r="I196" s="253"/>
      <c r="J196" s="175"/>
      <c r="K196" s="176"/>
      <c r="L196" s="176"/>
      <c r="M196" s="168"/>
      <c r="N196" s="168"/>
      <c r="O196" s="168"/>
      <c r="P196" s="168"/>
      <c r="Q196" s="122"/>
      <c r="S196" s="150"/>
      <c r="T196" s="39"/>
      <c r="U196" s="124"/>
      <c r="V196" s="124"/>
      <c r="W196" s="124"/>
      <c r="X196" s="124"/>
      <c r="Y196" s="124"/>
      <c r="Z196" s="125"/>
      <c r="AQ196" s="18"/>
      <c r="AS196" s="18"/>
      <c r="AT196" s="18"/>
      <c r="AX196" s="18"/>
      <c r="BD196" s="126"/>
      <c r="BE196" s="126"/>
      <c r="BF196" s="126"/>
      <c r="BG196" s="126"/>
      <c r="BH196" s="126"/>
      <c r="BI196" s="18"/>
      <c r="BJ196" s="126"/>
      <c r="BK196" s="18"/>
      <c r="BL196" s="18"/>
    </row>
    <row r="197" spans="2:64" s="1" customFormat="1" ht="17.399999999999999" customHeight="1" x14ac:dyDescent="0.3">
      <c r="B197" s="118"/>
      <c r="C197" s="119"/>
      <c r="D197" s="119"/>
      <c r="E197" s="120" t="s">
        <v>113</v>
      </c>
      <c r="F197" s="215" t="s">
        <v>373</v>
      </c>
      <c r="G197" s="215"/>
      <c r="H197" s="215"/>
      <c r="I197" s="215"/>
      <c r="J197" s="121" t="s">
        <v>311</v>
      </c>
      <c r="K197" s="166">
        <v>2</v>
      </c>
      <c r="L197" s="166"/>
      <c r="M197" s="216">
        <f t="shared" ref="M197:M198" si="20">ROUND(K197*L197,2)</f>
        <v>0</v>
      </c>
      <c r="N197" s="216"/>
      <c r="O197" s="216"/>
      <c r="P197" s="216"/>
      <c r="Q197" s="122"/>
      <c r="S197" s="123"/>
      <c r="T197" s="39"/>
      <c r="U197" s="124"/>
      <c r="V197" s="124"/>
      <c r="W197" s="124"/>
      <c r="X197" s="124"/>
      <c r="Y197" s="124"/>
      <c r="Z197" s="125"/>
      <c r="AQ197" s="18"/>
      <c r="AS197" s="18"/>
      <c r="AT197" s="18"/>
      <c r="AX197" s="18"/>
      <c r="BD197" s="126"/>
      <c r="BE197" s="126"/>
      <c r="BF197" s="126"/>
      <c r="BG197" s="126"/>
      <c r="BH197" s="126"/>
      <c r="BI197" s="18"/>
      <c r="BJ197" s="126"/>
      <c r="BK197" s="18"/>
      <c r="BL197" s="18"/>
    </row>
    <row r="198" spans="2:64" s="1" customFormat="1" ht="24.6" customHeight="1" x14ac:dyDescent="0.3">
      <c r="B198" s="118"/>
      <c r="C198" s="119"/>
      <c r="D198" s="119"/>
      <c r="E198" s="120" t="s">
        <v>117</v>
      </c>
      <c r="F198" s="215" t="s">
        <v>374</v>
      </c>
      <c r="G198" s="215"/>
      <c r="H198" s="215"/>
      <c r="I198" s="215"/>
      <c r="J198" s="121" t="s">
        <v>311</v>
      </c>
      <c r="K198" s="166">
        <v>1</v>
      </c>
      <c r="L198" s="166"/>
      <c r="M198" s="216">
        <f t="shared" si="20"/>
        <v>0</v>
      </c>
      <c r="N198" s="216"/>
      <c r="O198" s="216"/>
      <c r="P198" s="216"/>
      <c r="Q198" s="122"/>
      <c r="S198" s="123"/>
      <c r="T198" s="39"/>
      <c r="U198" s="124"/>
      <c r="V198" s="124"/>
      <c r="W198" s="124"/>
      <c r="X198" s="124"/>
      <c r="Y198" s="124"/>
      <c r="Z198" s="125"/>
      <c r="AQ198" s="18"/>
      <c r="AS198" s="18"/>
      <c r="AT198" s="18"/>
      <c r="AX198" s="18"/>
      <c r="BD198" s="126"/>
      <c r="BE198" s="126"/>
      <c r="BF198" s="126"/>
      <c r="BG198" s="126"/>
      <c r="BH198" s="126"/>
      <c r="BI198" s="18"/>
      <c r="BJ198" s="126"/>
      <c r="BK198" s="18"/>
      <c r="BL198" s="18"/>
    </row>
    <row r="199" spans="2:64" s="1" customFormat="1" ht="25.5" customHeight="1" x14ac:dyDescent="0.3">
      <c r="B199" s="118"/>
      <c r="C199" s="172"/>
      <c r="D199" s="172"/>
      <c r="E199" s="173"/>
      <c r="F199" s="174"/>
      <c r="G199" s="174"/>
      <c r="H199" s="174"/>
      <c r="I199" s="174"/>
      <c r="J199" s="175"/>
      <c r="K199" s="176"/>
      <c r="L199" s="176"/>
      <c r="M199" s="177"/>
      <c r="N199" s="177"/>
      <c r="O199" s="177"/>
      <c r="P199" s="177"/>
      <c r="Q199" s="122"/>
      <c r="S199" s="150"/>
      <c r="T199" s="39"/>
      <c r="U199" s="124"/>
      <c r="V199" s="124"/>
      <c r="W199" s="124"/>
      <c r="X199" s="124"/>
      <c r="Y199" s="124"/>
      <c r="Z199" s="125"/>
      <c r="AQ199" s="18"/>
      <c r="AS199" s="18"/>
      <c r="AT199" s="18"/>
      <c r="AX199" s="18"/>
      <c r="BD199" s="126"/>
      <c r="BE199" s="126"/>
      <c r="BF199" s="126"/>
      <c r="BG199" s="126"/>
      <c r="BH199" s="126"/>
      <c r="BI199" s="18"/>
      <c r="BJ199" s="126"/>
      <c r="BK199" s="18"/>
      <c r="BL199" s="18"/>
    </row>
    <row r="200" spans="2:64" s="9" customFormat="1" ht="29.85" customHeight="1" x14ac:dyDescent="0.35">
      <c r="B200" s="107"/>
      <c r="C200" s="108"/>
      <c r="D200" s="117" t="s">
        <v>109</v>
      </c>
      <c r="E200" s="117"/>
      <c r="F200" s="117"/>
      <c r="G200" s="117"/>
      <c r="H200" s="117"/>
      <c r="I200" s="117"/>
      <c r="J200" s="117"/>
      <c r="K200" s="117"/>
      <c r="L200" s="117"/>
      <c r="M200" s="221">
        <f>SUM(M203:P277)</f>
        <v>0</v>
      </c>
      <c r="N200" s="222"/>
      <c r="O200" s="222"/>
      <c r="P200" s="222"/>
      <c r="Q200" s="110"/>
      <c r="S200" s="111"/>
      <c r="T200" s="108"/>
      <c r="U200" s="108"/>
      <c r="V200" s="112">
        <f>V201</f>
        <v>0</v>
      </c>
      <c r="W200" s="108"/>
      <c r="X200" s="112">
        <f>X201</f>
        <v>0</v>
      </c>
      <c r="Y200" s="108"/>
      <c r="Z200" s="113">
        <f>Z201</f>
        <v>0</v>
      </c>
      <c r="AQ200" s="114" t="s">
        <v>99</v>
      </c>
      <c r="AS200" s="115" t="s">
        <v>57</v>
      </c>
      <c r="AT200" s="115" t="s">
        <v>63</v>
      </c>
      <c r="AX200" s="114" t="s">
        <v>97</v>
      </c>
      <c r="BJ200" s="116">
        <f>BJ201</f>
        <v>0</v>
      </c>
    </row>
    <row r="201" spans="2:64" s="1" customFormat="1" ht="21" customHeight="1" x14ac:dyDescent="0.3">
      <c r="B201" s="118"/>
      <c r="C201" s="119" t="s">
        <v>122</v>
      </c>
      <c r="D201" s="119" t="s">
        <v>98</v>
      </c>
      <c r="E201" s="120" t="s">
        <v>123</v>
      </c>
      <c r="F201" s="215" t="s">
        <v>376</v>
      </c>
      <c r="G201" s="215"/>
      <c r="H201" s="215"/>
      <c r="I201" s="215"/>
      <c r="J201" s="121" t="s">
        <v>120</v>
      </c>
      <c r="K201" s="160"/>
      <c r="L201" s="160"/>
      <c r="M201" s="216"/>
      <c r="N201" s="216"/>
      <c r="O201" s="216"/>
      <c r="P201" s="216"/>
      <c r="Q201" s="122"/>
      <c r="S201" s="123" t="s">
        <v>4</v>
      </c>
      <c r="T201" s="39" t="s">
        <v>38</v>
      </c>
      <c r="U201" s="124">
        <v>0</v>
      </c>
      <c r="V201" s="124">
        <f>U201*K201</f>
        <v>0</v>
      </c>
      <c r="W201" s="124">
        <v>0</v>
      </c>
      <c r="X201" s="124">
        <f>W201*K201</f>
        <v>0</v>
      </c>
      <c r="Y201" s="124">
        <v>0</v>
      </c>
      <c r="Z201" s="125">
        <f>Y201*K201</f>
        <v>0</v>
      </c>
      <c r="AQ201" s="18" t="s">
        <v>103</v>
      </c>
      <c r="AS201" s="18" t="s">
        <v>98</v>
      </c>
      <c r="AT201" s="18" t="s">
        <v>99</v>
      </c>
      <c r="AX201" s="18" t="s">
        <v>97</v>
      </c>
      <c r="BD201" s="126">
        <f>IF(T201="základná",M201,0)</f>
        <v>0</v>
      </c>
      <c r="BE201" s="126">
        <f>IF(T201="znížená",M201,0)</f>
        <v>0</v>
      </c>
      <c r="BF201" s="126">
        <f>IF(T201="zákl. prenesená",M201,0)</f>
        <v>0</v>
      </c>
      <c r="BG201" s="126">
        <f>IF(T201="zníž. prenesená",M201,0)</f>
        <v>0</v>
      </c>
      <c r="BH201" s="126">
        <f>IF(T201="nulová",M201,0)</f>
        <v>0</v>
      </c>
      <c r="BI201" s="18" t="s">
        <v>99</v>
      </c>
      <c r="BJ201" s="126">
        <f>ROUND(L201*K201,2)</f>
        <v>0</v>
      </c>
      <c r="BK201" s="18" t="s">
        <v>103</v>
      </c>
      <c r="BL201" s="18" t="s">
        <v>124</v>
      </c>
    </row>
    <row r="202" spans="2:64" s="1" customFormat="1" ht="25.5" customHeight="1" x14ac:dyDescent="0.3">
      <c r="B202" s="118"/>
      <c r="C202" s="172"/>
      <c r="D202" s="172"/>
      <c r="E202" s="249" t="s">
        <v>286</v>
      </c>
      <c r="F202" s="252"/>
      <c r="G202" s="252"/>
      <c r="H202" s="252"/>
      <c r="I202" s="253"/>
      <c r="J202" s="175"/>
      <c r="K202" s="176"/>
      <c r="L202" s="176"/>
      <c r="M202" s="168"/>
      <c r="N202" s="168"/>
      <c r="O202" s="168"/>
      <c r="P202" s="168"/>
      <c r="Q202" s="122"/>
      <c r="S202" s="150"/>
      <c r="T202" s="39"/>
      <c r="U202" s="124"/>
      <c r="V202" s="124"/>
      <c r="W202" s="124"/>
      <c r="X202" s="124"/>
      <c r="Y202" s="124"/>
      <c r="Z202" s="125"/>
      <c r="AQ202" s="18"/>
      <c r="AS202" s="18"/>
      <c r="AT202" s="18"/>
      <c r="AX202" s="18"/>
      <c r="BD202" s="126"/>
      <c r="BE202" s="126"/>
      <c r="BF202" s="126"/>
      <c r="BG202" s="126"/>
      <c r="BH202" s="126"/>
      <c r="BI202" s="18"/>
      <c r="BJ202" s="126"/>
      <c r="BK202" s="18"/>
      <c r="BL202" s="18"/>
    </row>
    <row r="203" spans="2:64" s="1" customFormat="1" ht="26.4" customHeight="1" x14ac:dyDescent="0.3">
      <c r="B203" s="118"/>
      <c r="C203" s="119"/>
      <c r="D203" s="119"/>
      <c r="E203" s="120" t="s">
        <v>453</v>
      </c>
      <c r="F203" s="215" t="s">
        <v>287</v>
      </c>
      <c r="G203" s="215"/>
      <c r="H203" s="215"/>
      <c r="I203" s="215"/>
      <c r="J203" s="121" t="s">
        <v>377</v>
      </c>
      <c r="K203" s="166">
        <v>0.3</v>
      </c>
      <c r="L203" s="166"/>
      <c r="M203" s="216">
        <f t="shared" ref="M203" si="21">ROUND(K203*L203,2)</f>
        <v>0</v>
      </c>
      <c r="N203" s="216"/>
      <c r="O203" s="216"/>
      <c r="P203" s="216"/>
      <c r="Q203" s="122"/>
      <c r="S203" s="123"/>
      <c r="T203" s="39"/>
      <c r="U203" s="124"/>
      <c r="V203" s="124"/>
      <c r="W203" s="124"/>
      <c r="X203" s="124"/>
      <c r="Y203" s="124"/>
      <c r="Z203" s="125"/>
      <c r="AQ203" s="18"/>
      <c r="AS203" s="18"/>
      <c r="AT203" s="18"/>
      <c r="AX203" s="18"/>
      <c r="BD203" s="126"/>
      <c r="BE203" s="126"/>
      <c r="BF203" s="126"/>
      <c r="BG203" s="126"/>
      <c r="BH203" s="126"/>
      <c r="BI203" s="18"/>
      <c r="BJ203" s="126"/>
      <c r="BK203" s="18"/>
      <c r="BL203" s="18"/>
    </row>
    <row r="204" spans="2:64" s="1" customFormat="1" ht="25.5" customHeight="1" x14ac:dyDescent="0.3">
      <c r="B204" s="118"/>
      <c r="C204" s="172"/>
      <c r="D204" s="172"/>
      <c r="E204" s="249" t="s">
        <v>288</v>
      </c>
      <c r="F204" s="252"/>
      <c r="G204" s="252"/>
      <c r="H204" s="252"/>
      <c r="I204" s="253"/>
      <c r="J204" s="175"/>
      <c r="K204" s="176"/>
      <c r="L204" s="176"/>
      <c r="M204" s="168"/>
      <c r="N204" s="168"/>
      <c r="O204" s="168"/>
      <c r="P204" s="168"/>
      <c r="Q204" s="122"/>
      <c r="S204" s="150"/>
      <c r="T204" s="39"/>
      <c r="U204" s="124"/>
      <c r="V204" s="124"/>
      <c r="W204" s="124"/>
      <c r="X204" s="124"/>
      <c r="Y204" s="124"/>
      <c r="Z204" s="125"/>
      <c r="AQ204" s="18"/>
      <c r="AS204" s="18"/>
      <c r="AT204" s="18"/>
      <c r="AX204" s="18"/>
      <c r="BD204" s="126"/>
      <c r="BE204" s="126"/>
      <c r="BF204" s="126"/>
      <c r="BG204" s="126"/>
      <c r="BH204" s="126"/>
      <c r="BI204" s="18"/>
      <c r="BJ204" s="126"/>
      <c r="BK204" s="18"/>
      <c r="BL204" s="18"/>
    </row>
    <row r="205" spans="2:64" s="1" customFormat="1" ht="24" customHeight="1" x14ac:dyDescent="0.3">
      <c r="B205" s="118"/>
      <c r="C205" s="119"/>
      <c r="D205" s="119"/>
      <c r="E205" s="120" t="s">
        <v>447</v>
      </c>
      <c r="F205" s="215" t="s">
        <v>289</v>
      </c>
      <c r="G205" s="215"/>
      <c r="H205" s="215"/>
      <c r="I205" s="215"/>
      <c r="J205" s="121" t="s">
        <v>120</v>
      </c>
      <c r="K205" s="166">
        <v>1</v>
      </c>
      <c r="L205" s="166"/>
      <c r="M205" s="216">
        <f t="shared" ref="M205:M207" si="22">ROUND(K205*L205,2)</f>
        <v>0</v>
      </c>
      <c r="N205" s="216"/>
      <c r="O205" s="216"/>
      <c r="P205" s="216"/>
      <c r="Q205" s="122"/>
      <c r="S205" s="123"/>
      <c r="T205" s="39"/>
      <c r="U205" s="124"/>
      <c r="V205" s="124"/>
      <c r="W205" s="124"/>
      <c r="X205" s="124"/>
      <c r="Y205" s="124"/>
      <c r="Z205" s="125"/>
      <c r="AQ205" s="18"/>
      <c r="AS205" s="18"/>
      <c r="AT205" s="18"/>
      <c r="AX205" s="18"/>
      <c r="BD205" s="126"/>
      <c r="BE205" s="126"/>
      <c r="BF205" s="126"/>
      <c r="BG205" s="126"/>
      <c r="BH205" s="126"/>
      <c r="BI205" s="18"/>
      <c r="BJ205" s="126"/>
      <c r="BK205" s="18"/>
      <c r="BL205" s="18"/>
    </row>
    <row r="206" spans="2:64" s="1" customFormat="1" ht="16.8" customHeight="1" x14ac:dyDescent="0.3">
      <c r="B206" s="118"/>
      <c r="C206" s="119"/>
      <c r="D206" s="119"/>
      <c r="E206" s="120" t="s">
        <v>454</v>
      </c>
      <c r="F206" s="215" t="s">
        <v>378</v>
      </c>
      <c r="G206" s="215"/>
      <c r="H206" s="215"/>
      <c r="I206" s="215"/>
      <c r="J206" s="121" t="s">
        <v>120</v>
      </c>
      <c r="K206" s="166">
        <v>1</v>
      </c>
      <c r="L206" s="166"/>
      <c r="M206" s="216">
        <f t="shared" si="22"/>
        <v>0</v>
      </c>
      <c r="N206" s="216"/>
      <c r="O206" s="216"/>
      <c r="P206" s="216"/>
      <c r="Q206" s="122"/>
      <c r="S206" s="123"/>
      <c r="T206" s="39"/>
      <c r="U206" s="124"/>
      <c r="V206" s="124"/>
      <c r="W206" s="124"/>
      <c r="X206" s="124"/>
      <c r="Y206" s="124"/>
      <c r="Z206" s="125"/>
      <c r="AQ206" s="18"/>
      <c r="AS206" s="18"/>
      <c r="AT206" s="18"/>
      <c r="AX206" s="18"/>
      <c r="BD206" s="126"/>
      <c r="BE206" s="126"/>
      <c r="BF206" s="126"/>
      <c r="BG206" s="126"/>
      <c r="BH206" s="126"/>
      <c r="BI206" s="18"/>
      <c r="BJ206" s="126"/>
      <c r="BK206" s="18"/>
      <c r="BL206" s="18"/>
    </row>
    <row r="207" spans="2:64" s="1" customFormat="1" ht="24" customHeight="1" x14ac:dyDescent="0.3">
      <c r="B207" s="118"/>
      <c r="C207" s="119"/>
      <c r="D207" s="119"/>
      <c r="E207" s="120" t="s">
        <v>455</v>
      </c>
      <c r="F207" s="215" t="s">
        <v>291</v>
      </c>
      <c r="G207" s="215"/>
      <c r="H207" s="215"/>
      <c r="I207" s="215"/>
      <c r="J207" s="121" t="s">
        <v>295</v>
      </c>
      <c r="K207" s="166">
        <v>1</v>
      </c>
      <c r="L207" s="166"/>
      <c r="M207" s="216">
        <f t="shared" si="22"/>
        <v>0</v>
      </c>
      <c r="N207" s="216"/>
      <c r="O207" s="216"/>
      <c r="P207" s="216"/>
      <c r="Q207" s="122"/>
      <c r="S207" s="123"/>
      <c r="T207" s="39"/>
      <c r="U207" s="124"/>
      <c r="V207" s="124"/>
      <c r="W207" s="124"/>
      <c r="X207" s="124"/>
      <c r="Y207" s="124"/>
      <c r="Z207" s="125"/>
      <c r="AQ207" s="18"/>
      <c r="AS207" s="18"/>
      <c r="AT207" s="18"/>
      <c r="AX207" s="18"/>
      <c r="BD207" s="126"/>
      <c r="BE207" s="126"/>
      <c r="BF207" s="126"/>
      <c r="BG207" s="126"/>
      <c r="BH207" s="126"/>
      <c r="BI207" s="18"/>
      <c r="BJ207" s="126"/>
      <c r="BK207" s="18"/>
      <c r="BL207" s="18"/>
    </row>
    <row r="208" spans="2:64" s="1" customFormat="1" ht="25.5" customHeight="1" x14ac:dyDescent="0.3">
      <c r="B208" s="118"/>
      <c r="C208" s="172"/>
      <c r="D208" s="172"/>
      <c r="E208" s="249" t="s">
        <v>294</v>
      </c>
      <c r="F208" s="252"/>
      <c r="G208" s="252"/>
      <c r="H208" s="252"/>
      <c r="I208" s="253"/>
      <c r="J208" s="175"/>
      <c r="K208" s="176"/>
      <c r="L208" s="176"/>
      <c r="M208" s="168"/>
      <c r="N208" s="168"/>
      <c r="O208" s="168"/>
      <c r="P208" s="168"/>
      <c r="Q208" s="122"/>
      <c r="S208" s="150"/>
      <c r="T208" s="39"/>
      <c r="U208" s="124"/>
      <c r="V208" s="124"/>
      <c r="W208" s="124"/>
      <c r="X208" s="124"/>
      <c r="Y208" s="124"/>
      <c r="Z208" s="125"/>
      <c r="AQ208" s="18"/>
      <c r="AS208" s="18"/>
      <c r="AT208" s="18"/>
      <c r="AX208" s="18"/>
      <c r="BD208" s="126"/>
      <c r="BE208" s="126"/>
      <c r="BF208" s="126"/>
      <c r="BG208" s="126"/>
      <c r="BH208" s="126"/>
      <c r="BI208" s="18"/>
      <c r="BJ208" s="126"/>
      <c r="BK208" s="18"/>
      <c r="BL208" s="18"/>
    </row>
    <row r="209" spans="2:64" s="1" customFormat="1" ht="17.399999999999999" customHeight="1" x14ac:dyDescent="0.3">
      <c r="B209" s="118"/>
      <c r="C209" s="119"/>
      <c r="D209" s="119"/>
      <c r="E209" s="120" t="s">
        <v>456</v>
      </c>
      <c r="F209" s="215" t="s">
        <v>296</v>
      </c>
      <c r="G209" s="215"/>
      <c r="H209" s="215"/>
      <c r="I209" s="215"/>
      <c r="J209" s="121" t="s">
        <v>101</v>
      </c>
      <c r="K209" s="166">
        <v>75</v>
      </c>
      <c r="L209" s="166"/>
      <c r="M209" s="216">
        <f t="shared" ref="M209:M212" si="23">ROUND(K209*L209,2)</f>
        <v>0</v>
      </c>
      <c r="N209" s="216"/>
      <c r="O209" s="216"/>
      <c r="P209" s="216"/>
      <c r="Q209" s="122"/>
      <c r="S209" s="123"/>
      <c r="T209" s="39"/>
      <c r="U209" s="124"/>
      <c r="V209" s="124"/>
      <c r="W209" s="124"/>
      <c r="X209" s="124"/>
      <c r="Y209" s="124"/>
      <c r="Z209" s="125"/>
      <c r="AQ209" s="18"/>
      <c r="AS209" s="18"/>
      <c r="AT209" s="18"/>
      <c r="AX209" s="18"/>
      <c r="BD209" s="126"/>
      <c r="BE209" s="126"/>
      <c r="BF209" s="126"/>
      <c r="BG209" s="126"/>
      <c r="BH209" s="126"/>
      <c r="BI209" s="18"/>
      <c r="BJ209" s="126"/>
      <c r="BK209" s="18"/>
      <c r="BL209" s="18"/>
    </row>
    <row r="210" spans="2:64" s="1" customFormat="1" ht="23.4" customHeight="1" x14ac:dyDescent="0.3">
      <c r="B210" s="118"/>
      <c r="C210" s="119"/>
      <c r="D210" s="119"/>
      <c r="E210" s="120" t="s">
        <v>457</v>
      </c>
      <c r="F210" s="215" t="s">
        <v>379</v>
      </c>
      <c r="G210" s="215"/>
      <c r="H210" s="215"/>
      <c r="I210" s="215"/>
      <c r="J210" s="121" t="s">
        <v>302</v>
      </c>
      <c r="K210" s="166">
        <v>70</v>
      </c>
      <c r="L210" s="166"/>
      <c r="M210" s="216">
        <f t="shared" si="23"/>
        <v>0</v>
      </c>
      <c r="N210" s="216"/>
      <c r="O210" s="216"/>
      <c r="P210" s="216"/>
      <c r="Q210" s="122"/>
      <c r="S210" s="123"/>
      <c r="T210" s="39"/>
      <c r="U210" s="124"/>
      <c r="V210" s="124"/>
      <c r="W210" s="124"/>
      <c r="X210" s="124"/>
      <c r="Y210" s="124"/>
      <c r="Z210" s="125"/>
      <c r="AQ210" s="18"/>
      <c r="AS210" s="18"/>
      <c r="AT210" s="18"/>
      <c r="AX210" s="18"/>
      <c r="BD210" s="126"/>
      <c r="BE210" s="126"/>
      <c r="BF210" s="126"/>
      <c r="BG210" s="126"/>
      <c r="BH210" s="126"/>
      <c r="BI210" s="18"/>
      <c r="BJ210" s="126"/>
      <c r="BK210" s="18"/>
      <c r="BL210" s="18"/>
    </row>
    <row r="211" spans="2:64" s="1" customFormat="1" ht="23.4" customHeight="1" x14ac:dyDescent="0.3">
      <c r="B211" s="118"/>
      <c r="C211" s="119"/>
      <c r="D211" s="119"/>
      <c r="E211" s="120" t="s">
        <v>458</v>
      </c>
      <c r="F211" s="215" t="s">
        <v>380</v>
      </c>
      <c r="G211" s="215"/>
      <c r="H211" s="215"/>
      <c r="I211" s="215"/>
      <c r="J211" s="121" t="s">
        <v>302</v>
      </c>
      <c r="K211" s="166">
        <v>5</v>
      </c>
      <c r="L211" s="166"/>
      <c r="M211" s="216">
        <f t="shared" si="23"/>
        <v>0</v>
      </c>
      <c r="N211" s="216"/>
      <c r="O211" s="216"/>
      <c r="P211" s="216"/>
      <c r="Q211" s="122"/>
      <c r="S211" s="123"/>
      <c r="T211" s="39"/>
      <c r="U211" s="124"/>
      <c r="V211" s="124"/>
      <c r="W211" s="124"/>
      <c r="X211" s="124"/>
      <c r="Y211" s="124"/>
      <c r="Z211" s="125"/>
      <c r="AQ211" s="18"/>
      <c r="AS211" s="18"/>
      <c r="AT211" s="18"/>
      <c r="AX211" s="18"/>
      <c r="BD211" s="126"/>
      <c r="BE211" s="126"/>
      <c r="BF211" s="126"/>
      <c r="BG211" s="126"/>
      <c r="BH211" s="126"/>
      <c r="BI211" s="18"/>
      <c r="BJ211" s="126"/>
      <c r="BK211" s="18"/>
      <c r="BL211" s="18"/>
    </row>
    <row r="212" spans="2:64" s="1" customFormat="1" ht="18.600000000000001" customHeight="1" x14ac:dyDescent="0.3">
      <c r="B212" s="118"/>
      <c r="C212" s="119"/>
      <c r="D212" s="119"/>
      <c r="E212" s="120" t="s">
        <v>459</v>
      </c>
      <c r="F212" s="215" t="s">
        <v>301</v>
      </c>
      <c r="G212" s="215"/>
      <c r="H212" s="215"/>
      <c r="I212" s="215"/>
      <c r="J212" s="121" t="s">
        <v>303</v>
      </c>
      <c r="K212" s="166">
        <v>1</v>
      </c>
      <c r="L212" s="166"/>
      <c r="M212" s="216">
        <f t="shared" si="23"/>
        <v>0</v>
      </c>
      <c r="N212" s="216"/>
      <c r="O212" s="216"/>
      <c r="P212" s="216"/>
      <c r="Q212" s="122"/>
      <c r="S212" s="123"/>
      <c r="T212" s="39"/>
      <c r="U212" s="124"/>
      <c r="V212" s="124"/>
      <c r="W212" s="124"/>
      <c r="X212" s="124"/>
      <c r="Y212" s="124"/>
      <c r="Z212" s="125"/>
      <c r="AQ212" s="18"/>
      <c r="AS212" s="18"/>
      <c r="AT212" s="18"/>
      <c r="AX212" s="18"/>
      <c r="BD212" s="126"/>
      <c r="BE212" s="126"/>
      <c r="BF212" s="126"/>
      <c r="BG212" s="126"/>
      <c r="BH212" s="126"/>
      <c r="BI212" s="18"/>
      <c r="BJ212" s="126"/>
      <c r="BK212" s="18"/>
      <c r="BL212" s="18"/>
    </row>
    <row r="213" spans="2:64" s="1" customFormat="1" ht="23.4" customHeight="1" x14ac:dyDescent="0.3">
      <c r="B213" s="118"/>
      <c r="C213" s="172"/>
      <c r="D213" s="172"/>
      <c r="E213" s="249" t="s">
        <v>304</v>
      </c>
      <c r="F213" s="250"/>
      <c r="G213" s="250"/>
      <c r="H213" s="250"/>
      <c r="I213" s="251"/>
      <c r="J213" s="175"/>
      <c r="K213" s="176"/>
      <c r="L213" s="176"/>
      <c r="M213" s="168"/>
      <c r="N213" s="168"/>
      <c r="O213" s="168"/>
      <c r="P213" s="168"/>
      <c r="Q213" s="122"/>
      <c r="S213" s="150"/>
      <c r="T213" s="39"/>
      <c r="U213" s="124"/>
      <c r="V213" s="124"/>
      <c r="W213" s="124"/>
      <c r="X213" s="124"/>
      <c r="Y213" s="124"/>
      <c r="Z213" s="125"/>
      <c r="AQ213" s="18"/>
      <c r="AS213" s="18"/>
      <c r="AT213" s="18"/>
      <c r="AX213" s="18"/>
      <c r="BD213" s="126"/>
      <c r="BE213" s="126"/>
      <c r="BF213" s="126"/>
      <c r="BG213" s="126"/>
      <c r="BH213" s="126"/>
      <c r="BI213" s="18"/>
      <c r="BJ213" s="126"/>
      <c r="BK213" s="18"/>
      <c r="BL213" s="18"/>
    </row>
    <row r="214" spans="2:64" s="1" customFormat="1" ht="23.4" customHeight="1" x14ac:dyDescent="0.3">
      <c r="B214" s="118"/>
      <c r="C214" s="119"/>
      <c r="D214" s="119"/>
      <c r="E214" s="120" t="s">
        <v>460</v>
      </c>
      <c r="F214" s="215" t="s">
        <v>381</v>
      </c>
      <c r="G214" s="215"/>
      <c r="H214" s="215"/>
      <c r="I214" s="215"/>
      <c r="J214" s="121" t="s">
        <v>120</v>
      </c>
      <c r="K214" s="166">
        <v>1</v>
      </c>
      <c r="L214" s="166"/>
      <c r="M214" s="216">
        <f t="shared" ref="M214:M217" si="24">ROUND(K214*L214,2)</f>
        <v>0</v>
      </c>
      <c r="N214" s="216"/>
      <c r="O214" s="216"/>
      <c r="P214" s="216"/>
      <c r="Q214" s="122"/>
      <c r="S214" s="123"/>
      <c r="T214" s="39"/>
      <c r="U214" s="124"/>
      <c r="V214" s="124"/>
      <c r="W214" s="124"/>
      <c r="X214" s="124"/>
      <c r="Y214" s="124"/>
      <c r="Z214" s="125"/>
      <c r="AQ214" s="18"/>
      <c r="AS214" s="18"/>
      <c r="AT214" s="18"/>
      <c r="AX214" s="18"/>
      <c r="BD214" s="126"/>
      <c r="BE214" s="126"/>
      <c r="BF214" s="126"/>
      <c r="BG214" s="126"/>
      <c r="BH214" s="126"/>
      <c r="BI214" s="18"/>
      <c r="BJ214" s="126"/>
      <c r="BK214" s="18"/>
      <c r="BL214" s="18"/>
    </row>
    <row r="215" spans="2:64" s="1" customFormat="1" ht="23.4" customHeight="1" x14ac:dyDescent="0.3">
      <c r="B215" s="118"/>
      <c r="C215" s="119"/>
      <c r="D215" s="119"/>
      <c r="E215" s="120" t="s">
        <v>461</v>
      </c>
      <c r="F215" s="215" t="s">
        <v>307</v>
      </c>
      <c r="G215" s="215"/>
      <c r="H215" s="215"/>
      <c r="I215" s="215"/>
      <c r="J215" s="121" t="s">
        <v>104</v>
      </c>
      <c r="K215" s="166">
        <v>0.1</v>
      </c>
      <c r="L215" s="166"/>
      <c r="M215" s="216">
        <f t="shared" si="24"/>
        <v>0</v>
      </c>
      <c r="N215" s="216"/>
      <c r="O215" s="216"/>
      <c r="P215" s="216"/>
      <c r="Q215" s="122"/>
      <c r="S215" s="123"/>
      <c r="T215" s="39"/>
      <c r="U215" s="124"/>
      <c r="V215" s="124"/>
      <c r="W215" s="124"/>
      <c r="X215" s="124"/>
      <c r="Y215" s="124"/>
      <c r="Z215" s="125"/>
      <c r="AQ215" s="18"/>
      <c r="AS215" s="18"/>
      <c r="AT215" s="18"/>
      <c r="AX215" s="18"/>
      <c r="BD215" s="126"/>
      <c r="BE215" s="126"/>
      <c r="BF215" s="126"/>
      <c r="BG215" s="126"/>
      <c r="BH215" s="126"/>
      <c r="BI215" s="18"/>
      <c r="BJ215" s="126"/>
      <c r="BK215" s="18"/>
      <c r="BL215" s="18"/>
    </row>
    <row r="216" spans="2:64" s="1" customFormat="1" ht="18.600000000000001" customHeight="1" x14ac:dyDescent="0.3">
      <c r="B216" s="118"/>
      <c r="C216" s="119"/>
      <c r="D216" s="119"/>
      <c r="E216" s="120" t="s">
        <v>462</v>
      </c>
      <c r="F216" s="215" t="s">
        <v>326</v>
      </c>
      <c r="G216" s="215"/>
      <c r="H216" s="215"/>
      <c r="I216" s="215"/>
      <c r="J216" s="121" t="s">
        <v>115</v>
      </c>
      <c r="K216" s="166">
        <v>1</v>
      </c>
      <c r="L216" s="166"/>
      <c r="M216" s="216">
        <f t="shared" si="24"/>
        <v>0</v>
      </c>
      <c r="N216" s="216"/>
      <c r="O216" s="216"/>
      <c r="P216" s="216"/>
      <c r="Q216" s="122"/>
      <c r="S216" s="123"/>
      <c r="T216" s="39"/>
      <c r="U216" s="124"/>
      <c r="V216" s="124"/>
      <c r="W216" s="124"/>
      <c r="X216" s="124"/>
      <c r="Y216" s="124"/>
      <c r="Z216" s="125"/>
      <c r="AQ216" s="18"/>
      <c r="AS216" s="18"/>
      <c r="AT216" s="18"/>
      <c r="AX216" s="18"/>
      <c r="BD216" s="126"/>
      <c r="BE216" s="126"/>
      <c r="BF216" s="126"/>
      <c r="BG216" s="126"/>
      <c r="BH216" s="126"/>
      <c r="BI216" s="18"/>
      <c r="BJ216" s="126"/>
      <c r="BK216" s="18"/>
      <c r="BL216" s="18"/>
    </row>
    <row r="217" spans="2:64" s="1" customFormat="1" ht="18" customHeight="1" x14ac:dyDescent="0.3">
      <c r="B217" s="118"/>
      <c r="C217" s="119"/>
      <c r="D217" s="119"/>
      <c r="E217" s="120" t="s">
        <v>463</v>
      </c>
      <c r="F217" s="215" t="s">
        <v>382</v>
      </c>
      <c r="G217" s="215"/>
      <c r="H217" s="215"/>
      <c r="I217" s="215"/>
      <c r="J217" s="121" t="s">
        <v>115</v>
      </c>
      <c r="K217" s="166">
        <v>1</v>
      </c>
      <c r="L217" s="166"/>
      <c r="M217" s="216">
        <f t="shared" si="24"/>
        <v>0</v>
      </c>
      <c r="N217" s="216"/>
      <c r="O217" s="216"/>
      <c r="P217" s="216"/>
      <c r="Q217" s="122"/>
      <c r="S217" s="123"/>
      <c r="T217" s="39"/>
      <c r="U217" s="124"/>
      <c r="V217" s="124"/>
      <c r="W217" s="124"/>
      <c r="X217" s="124"/>
      <c r="Y217" s="124"/>
      <c r="Z217" s="125"/>
      <c r="AQ217" s="18"/>
      <c r="AS217" s="18"/>
      <c r="AT217" s="18"/>
      <c r="AX217" s="18"/>
      <c r="BD217" s="126"/>
      <c r="BE217" s="126"/>
      <c r="BF217" s="126"/>
      <c r="BG217" s="126"/>
      <c r="BH217" s="126"/>
      <c r="BI217" s="18"/>
      <c r="BJ217" s="126"/>
      <c r="BK217" s="18"/>
      <c r="BL217" s="18"/>
    </row>
    <row r="218" spans="2:64" s="1" customFormat="1" ht="23.4" customHeight="1" x14ac:dyDescent="0.3">
      <c r="B218" s="118"/>
      <c r="C218" s="172"/>
      <c r="D218" s="172"/>
      <c r="E218" s="249" t="s">
        <v>327</v>
      </c>
      <c r="F218" s="250"/>
      <c r="G218" s="250"/>
      <c r="H218" s="250"/>
      <c r="I218" s="251"/>
      <c r="J218" s="175"/>
      <c r="K218" s="176"/>
      <c r="L218" s="176"/>
      <c r="M218" s="168"/>
      <c r="N218" s="168"/>
      <c r="O218" s="168"/>
      <c r="P218" s="168"/>
      <c r="Q218" s="122"/>
      <c r="S218" s="150"/>
      <c r="T218" s="39"/>
      <c r="U218" s="124"/>
      <c r="V218" s="124"/>
      <c r="W218" s="124"/>
      <c r="X218" s="124"/>
      <c r="Y218" s="124"/>
      <c r="Z218" s="125"/>
      <c r="AQ218" s="18"/>
      <c r="AS218" s="18"/>
      <c r="AT218" s="18"/>
      <c r="AX218" s="18"/>
      <c r="BD218" s="126"/>
      <c r="BE218" s="126"/>
      <c r="BF218" s="126"/>
      <c r="BG218" s="126"/>
      <c r="BH218" s="126"/>
      <c r="BI218" s="18"/>
      <c r="BJ218" s="126"/>
      <c r="BK218" s="18"/>
      <c r="BL218" s="18"/>
    </row>
    <row r="219" spans="2:64" s="1" customFormat="1" ht="17.399999999999999" customHeight="1" x14ac:dyDescent="0.3">
      <c r="B219" s="118"/>
      <c r="C219" s="119"/>
      <c r="D219" s="119"/>
      <c r="E219" s="120" t="s">
        <v>464</v>
      </c>
      <c r="F219" s="215" t="s">
        <v>383</v>
      </c>
      <c r="G219" s="215"/>
      <c r="H219" s="215"/>
      <c r="I219" s="215"/>
      <c r="J219" s="121" t="s">
        <v>120</v>
      </c>
      <c r="K219" s="166">
        <v>1</v>
      </c>
      <c r="L219" s="166"/>
      <c r="M219" s="216">
        <f t="shared" ref="M219:M223" si="25">ROUND(K219*L219,2)</f>
        <v>0</v>
      </c>
      <c r="N219" s="216"/>
      <c r="O219" s="216"/>
      <c r="P219" s="216"/>
      <c r="Q219" s="122"/>
      <c r="S219" s="123"/>
      <c r="T219" s="39"/>
      <c r="U219" s="124"/>
      <c r="V219" s="124"/>
      <c r="W219" s="124"/>
      <c r="X219" s="124"/>
      <c r="Y219" s="124"/>
      <c r="Z219" s="125"/>
      <c r="AQ219" s="18"/>
      <c r="AS219" s="18"/>
      <c r="AT219" s="18"/>
      <c r="AX219" s="18"/>
      <c r="BD219" s="126"/>
      <c r="BE219" s="126"/>
      <c r="BF219" s="126"/>
      <c r="BG219" s="126"/>
      <c r="BH219" s="126"/>
      <c r="BI219" s="18"/>
      <c r="BJ219" s="126"/>
      <c r="BK219" s="18"/>
      <c r="BL219" s="18"/>
    </row>
    <row r="220" spans="2:64" s="1" customFormat="1" ht="17.399999999999999" customHeight="1" x14ac:dyDescent="0.3">
      <c r="B220" s="118"/>
      <c r="C220" s="119"/>
      <c r="D220" s="119"/>
      <c r="E220" s="120" t="s">
        <v>465</v>
      </c>
      <c r="F220" s="215" t="s">
        <v>330</v>
      </c>
      <c r="G220" s="215"/>
      <c r="H220" s="215"/>
      <c r="I220" s="215"/>
      <c r="J220" s="121" t="s">
        <v>104</v>
      </c>
      <c r="K220" s="166">
        <v>0.25</v>
      </c>
      <c r="L220" s="166"/>
      <c r="M220" s="216">
        <f t="shared" si="25"/>
        <v>0</v>
      </c>
      <c r="N220" s="216"/>
      <c r="O220" s="216"/>
      <c r="P220" s="216"/>
      <c r="Q220" s="122"/>
      <c r="S220" s="123"/>
      <c r="T220" s="39"/>
      <c r="U220" s="124"/>
      <c r="V220" s="124"/>
      <c r="W220" s="124"/>
      <c r="X220" s="124"/>
      <c r="Y220" s="124"/>
      <c r="Z220" s="125"/>
      <c r="AQ220" s="18"/>
      <c r="AS220" s="18"/>
      <c r="AT220" s="18"/>
      <c r="AX220" s="18"/>
      <c r="BD220" s="126"/>
      <c r="BE220" s="126"/>
      <c r="BF220" s="126"/>
      <c r="BG220" s="126"/>
      <c r="BH220" s="126"/>
      <c r="BI220" s="18"/>
      <c r="BJ220" s="126"/>
      <c r="BK220" s="18"/>
      <c r="BL220" s="18"/>
    </row>
    <row r="221" spans="2:64" s="1" customFormat="1" ht="28.2" customHeight="1" x14ac:dyDescent="0.3">
      <c r="B221" s="118"/>
      <c r="C221" s="119"/>
      <c r="D221" s="119"/>
      <c r="E221" s="120" t="s">
        <v>466</v>
      </c>
      <c r="F221" s="215" t="s">
        <v>384</v>
      </c>
      <c r="G221" s="215"/>
      <c r="H221" s="215"/>
      <c r="I221" s="215"/>
      <c r="J221" s="121" t="s">
        <v>115</v>
      </c>
      <c r="K221" s="166">
        <v>1</v>
      </c>
      <c r="L221" s="166"/>
      <c r="M221" s="216">
        <f t="shared" si="25"/>
        <v>0</v>
      </c>
      <c r="N221" s="216"/>
      <c r="O221" s="216"/>
      <c r="P221" s="216"/>
      <c r="Q221" s="122"/>
      <c r="S221" s="123"/>
      <c r="T221" s="39"/>
      <c r="U221" s="124"/>
      <c r="V221" s="124"/>
      <c r="W221" s="124"/>
      <c r="X221" s="124"/>
      <c r="Y221" s="124"/>
      <c r="Z221" s="125"/>
      <c r="AQ221" s="18"/>
      <c r="AS221" s="18"/>
      <c r="AT221" s="18"/>
      <c r="AX221" s="18"/>
      <c r="BD221" s="126"/>
      <c r="BE221" s="126"/>
      <c r="BF221" s="126"/>
      <c r="BG221" s="126"/>
      <c r="BH221" s="126"/>
      <c r="BI221" s="18"/>
      <c r="BJ221" s="126"/>
      <c r="BK221" s="18"/>
      <c r="BL221" s="18"/>
    </row>
    <row r="222" spans="2:64" s="1" customFormat="1" ht="38.4" customHeight="1" x14ac:dyDescent="0.3">
      <c r="B222" s="118"/>
      <c r="C222" s="119"/>
      <c r="D222" s="119"/>
      <c r="E222" s="120" t="s">
        <v>467</v>
      </c>
      <c r="F222" s="215" t="s">
        <v>385</v>
      </c>
      <c r="G222" s="215"/>
      <c r="H222" s="215"/>
      <c r="I222" s="215"/>
      <c r="J222" s="121" t="s">
        <v>115</v>
      </c>
      <c r="K222" s="166">
        <v>1</v>
      </c>
      <c r="L222" s="166"/>
      <c r="M222" s="216">
        <f t="shared" si="25"/>
        <v>0</v>
      </c>
      <c r="N222" s="216"/>
      <c r="O222" s="216"/>
      <c r="P222" s="216"/>
      <c r="Q222" s="122"/>
      <c r="S222" s="123"/>
      <c r="T222" s="39"/>
      <c r="U222" s="124"/>
      <c r="V222" s="124"/>
      <c r="W222" s="124"/>
      <c r="X222" s="124"/>
      <c r="Y222" s="124"/>
      <c r="Z222" s="125"/>
      <c r="AQ222" s="18"/>
      <c r="AS222" s="18"/>
      <c r="AT222" s="18"/>
      <c r="AX222" s="18"/>
      <c r="BD222" s="126"/>
      <c r="BE222" s="126"/>
      <c r="BF222" s="126"/>
      <c r="BG222" s="126"/>
      <c r="BH222" s="126"/>
      <c r="BI222" s="18"/>
      <c r="BJ222" s="126"/>
      <c r="BK222" s="18"/>
      <c r="BL222" s="18"/>
    </row>
    <row r="223" spans="2:64" s="1" customFormat="1" ht="35.4" customHeight="1" x14ac:dyDescent="0.3">
      <c r="B223" s="118"/>
      <c r="C223" s="119"/>
      <c r="D223" s="119"/>
      <c r="E223" s="120" t="s">
        <v>468</v>
      </c>
      <c r="F223" s="215" t="s">
        <v>386</v>
      </c>
      <c r="G223" s="215"/>
      <c r="H223" s="215"/>
      <c r="I223" s="215"/>
      <c r="J223" s="121" t="s">
        <v>115</v>
      </c>
      <c r="K223" s="166">
        <v>1</v>
      </c>
      <c r="L223" s="166"/>
      <c r="M223" s="216">
        <f t="shared" si="25"/>
        <v>0</v>
      </c>
      <c r="N223" s="216"/>
      <c r="O223" s="216"/>
      <c r="P223" s="216"/>
      <c r="Q223" s="122"/>
      <c r="S223" s="123"/>
      <c r="T223" s="39"/>
      <c r="U223" s="124"/>
      <c r="V223" s="124"/>
      <c r="W223" s="124"/>
      <c r="X223" s="124"/>
      <c r="Y223" s="124"/>
      <c r="Z223" s="125"/>
      <c r="AQ223" s="18"/>
      <c r="AS223" s="18"/>
      <c r="AT223" s="18"/>
      <c r="AX223" s="18"/>
      <c r="BD223" s="126"/>
      <c r="BE223" s="126"/>
      <c r="BF223" s="126"/>
      <c r="BG223" s="126"/>
      <c r="BH223" s="126"/>
      <c r="BI223" s="18"/>
      <c r="BJ223" s="126"/>
      <c r="BK223" s="18"/>
      <c r="BL223" s="18"/>
    </row>
    <row r="224" spans="2:64" s="1" customFormat="1" ht="27.6" customHeight="1" x14ac:dyDescent="0.3">
      <c r="B224" s="118"/>
      <c r="C224" s="119"/>
      <c r="D224" s="119"/>
      <c r="E224" s="120" t="s">
        <v>469</v>
      </c>
      <c r="F224" s="215" t="s">
        <v>387</v>
      </c>
      <c r="G224" s="215"/>
      <c r="H224" s="215"/>
      <c r="I224" s="215"/>
      <c r="J224" s="121" t="s">
        <v>115</v>
      </c>
      <c r="K224" s="166">
        <v>1</v>
      </c>
      <c r="L224" s="166"/>
      <c r="M224" s="216">
        <f t="shared" ref="M224:M225" si="26">ROUND(K224*L224,2)</f>
        <v>0</v>
      </c>
      <c r="N224" s="216"/>
      <c r="O224" s="216"/>
      <c r="P224" s="216"/>
      <c r="Q224" s="122"/>
      <c r="S224" s="123"/>
      <c r="T224" s="39"/>
      <c r="U224" s="124"/>
      <c r="V224" s="124"/>
      <c r="W224" s="124"/>
      <c r="X224" s="124"/>
      <c r="Y224" s="124"/>
      <c r="Z224" s="125"/>
      <c r="AQ224" s="18"/>
      <c r="AS224" s="18"/>
      <c r="AT224" s="18"/>
      <c r="AX224" s="18"/>
      <c r="BD224" s="126"/>
      <c r="BE224" s="126"/>
      <c r="BF224" s="126"/>
      <c r="BG224" s="126"/>
      <c r="BH224" s="126"/>
      <c r="BI224" s="18"/>
      <c r="BJ224" s="126"/>
      <c r="BK224" s="18"/>
      <c r="BL224" s="18"/>
    </row>
    <row r="225" spans="2:64" s="1" customFormat="1" ht="31.2" customHeight="1" x14ac:dyDescent="0.3">
      <c r="B225" s="118"/>
      <c r="C225" s="119"/>
      <c r="D225" s="119"/>
      <c r="E225" s="120" t="s">
        <v>470</v>
      </c>
      <c r="F225" s="215" t="s">
        <v>388</v>
      </c>
      <c r="G225" s="215"/>
      <c r="H225" s="215"/>
      <c r="I225" s="215"/>
      <c r="J225" s="121" t="s">
        <v>389</v>
      </c>
      <c r="K225" s="166">
        <v>1</v>
      </c>
      <c r="L225" s="166"/>
      <c r="M225" s="216">
        <f t="shared" si="26"/>
        <v>0</v>
      </c>
      <c r="N225" s="216"/>
      <c r="O225" s="216"/>
      <c r="P225" s="216"/>
      <c r="Q225" s="122"/>
      <c r="S225" s="123"/>
      <c r="T225" s="39"/>
      <c r="U225" s="124"/>
      <c r="V225" s="124"/>
      <c r="W225" s="124"/>
      <c r="X225" s="124"/>
      <c r="Y225" s="124"/>
      <c r="Z225" s="125"/>
      <c r="AQ225" s="18"/>
      <c r="AS225" s="18"/>
      <c r="AT225" s="18"/>
      <c r="AX225" s="18"/>
      <c r="BD225" s="126"/>
      <c r="BE225" s="126"/>
      <c r="BF225" s="126"/>
      <c r="BG225" s="126"/>
      <c r="BH225" s="126"/>
      <c r="BI225" s="18"/>
      <c r="BJ225" s="126"/>
      <c r="BK225" s="18"/>
      <c r="BL225" s="18"/>
    </row>
    <row r="226" spans="2:64" s="1" customFormat="1" ht="23.4" customHeight="1" x14ac:dyDescent="0.3">
      <c r="B226" s="118"/>
      <c r="C226" s="172"/>
      <c r="D226" s="172"/>
      <c r="E226" s="249" t="s">
        <v>333</v>
      </c>
      <c r="F226" s="250"/>
      <c r="G226" s="250"/>
      <c r="H226" s="250"/>
      <c r="I226" s="251"/>
      <c r="J226" s="175"/>
      <c r="K226" s="176"/>
      <c r="L226" s="176"/>
      <c r="M226" s="168"/>
      <c r="N226" s="168"/>
      <c r="O226" s="168"/>
      <c r="P226" s="168"/>
      <c r="Q226" s="122"/>
      <c r="S226" s="150"/>
      <c r="T226" s="39"/>
      <c r="U226" s="124"/>
      <c r="V226" s="124"/>
      <c r="W226" s="124"/>
      <c r="X226" s="124"/>
      <c r="Y226" s="124"/>
      <c r="Z226" s="125"/>
      <c r="AQ226" s="18"/>
      <c r="AS226" s="18"/>
      <c r="AT226" s="18"/>
      <c r="AX226" s="18"/>
      <c r="BD226" s="126"/>
      <c r="BE226" s="126"/>
      <c r="BF226" s="126"/>
      <c r="BG226" s="126"/>
      <c r="BH226" s="126"/>
      <c r="BI226" s="18"/>
      <c r="BJ226" s="126"/>
      <c r="BK226" s="18"/>
      <c r="BL226" s="18"/>
    </row>
    <row r="227" spans="2:64" s="1" customFormat="1" ht="16.2" customHeight="1" x14ac:dyDescent="0.3">
      <c r="B227" s="118"/>
      <c r="C227" s="119"/>
      <c r="D227" s="119"/>
      <c r="E227" s="120" t="s">
        <v>471</v>
      </c>
      <c r="F227" s="215" t="s">
        <v>390</v>
      </c>
      <c r="G227" s="215"/>
      <c r="H227" s="215"/>
      <c r="I227" s="215"/>
      <c r="J227" s="121" t="s">
        <v>101</v>
      </c>
      <c r="K227" s="166">
        <v>43</v>
      </c>
      <c r="L227" s="166"/>
      <c r="M227" s="216">
        <f t="shared" ref="M227:M231" si="27">ROUND(K227*L227,2)</f>
        <v>0</v>
      </c>
      <c r="N227" s="216"/>
      <c r="O227" s="216"/>
      <c r="P227" s="216"/>
      <c r="Q227" s="122"/>
      <c r="S227" s="123"/>
      <c r="T227" s="39"/>
      <c r="U227" s="124"/>
      <c r="V227" s="124"/>
      <c r="W227" s="124"/>
      <c r="X227" s="124"/>
      <c r="Y227" s="124"/>
      <c r="Z227" s="125"/>
      <c r="AQ227" s="18"/>
      <c r="AS227" s="18"/>
      <c r="AT227" s="18"/>
      <c r="AX227" s="18"/>
      <c r="BD227" s="126"/>
      <c r="BE227" s="126"/>
      <c r="BF227" s="126"/>
      <c r="BG227" s="126"/>
      <c r="BH227" s="126"/>
      <c r="BI227" s="18"/>
      <c r="BJ227" s="126"/>
      <c r="BK227" s="18"/>
      <c r="BL227" s="18"/>
    </row>
    <row r="228" spans="2:64" s="1" customFormat="1" ht="19.2" customHeight="1" x14ac:dyDescent="0.3">
      <c r="B228" s="118"/>
      <c r="C228" s="119"/>
      <c r="D228" s="119"/>
      <c r="E228" s="120" t="s">
        <v>472</v>
      </c>
      <c r="F228" s="215" t="s">
        <v>391</v>
      </c>
      <c r="G228" s="215"/>
      <c r="H228" s="215"/>
      <c r="I228" s="215"/>
      <c r="J228" s="121" t="s">
        <v>101</v>
      </c>
      <c r="K228" s="166">
        <v>58</v>
      </c>
      <c r="L228" s="166"/>
      <c r="M228" s="216">
        <f t="shared" si="27"/>
        <v>0</v>
      </c>
      <c r="N228" s="216"/>
      <c r="O228" s="216"/>
      <c r="P228" s="216"/>
      <c r="Q228" s="122"/>
      <c r="S228" s="123"/>
      <c r="T228" s="39"/>
      <c r="U228" s="124"/>
      <c r="V228" s="124"/>
      <c r="W228" s="124"/>
      <c r="X228" s="124"/>
      <c r="Y228" s="124"/>
      <c r="Z228" s="125"/>
      <c r="AQ228" s="18"/>
      <c r="AS228" s="18"/>
      <c r="AT228" s="18"/>
      <c r="AX228" s="18"/>
      <c r="BD228" s="126"/>
      <c r="BE228" s="126"/>
      <c r="BF228" s="126"/>
      <c r="BG228" s="126"/>
      <c r="BH228" s="126"/>
      <c r="BI228" s="18"/>
      <c r="BJ228" s="126"/>
      <c r="BK228" s="18"/>
      <c r="BL228" s="18"/>
    </row>
    <row r="229" spans="2:64" s="1" customFormat="1" ht="16.8" customHeight="1" x14ac:dyDescent="0.3">
      <c r="B229" s="118"/>
      <c r="C229" s="119"/>
      <c r="D229" s="119"/>
      <c r="E229" s="120" t="s">
        <v>473</v>
      </c>
      <c r="F229" s="215" t="s">
        <v>392</v>
      </c>
      <c r="G229" s="215"/>
      <c r="H229" s="215"/>
      <c r="I229" s="215"/>
      <c r="J229" s="121" t="s">
        <v>101</v>
      </c>
      <c r="K229" s="166">
        <v>18</v>
      </c>
      <c r="L229" s="166"/>
      <c r="M229" s="216">
        <f t="shared" si="27"/>
        <v>0</v>
      </c>
      <c r="N229" s="216"/>
      <c r="O229" s="216"/>
      <c r="P229" s="216"/>
      <c r="Q229" s="122"/>
      <c r="S229" s="123"/>
      <c r="T229" s="39"/>
      <c r="U229" s="124"/>
      <c r="V229" s="124"/>
      <c r="W229" s="124"/>
      <c r="X229" s="124"/>
      <c r="Y229" s="124"/>
      <c r="Z229" s="125"/>
      <c r="AQ229" s="18"/>
      <c r="AS229" s="18"/>
      <c r="AT229" s="18"/>
      <c r="AX229" s="18"/>
      <c r="BD229" s="126"/>
      <c r="BE229" s="126"/>
      <c r="BF229" s="126"/>
      <c r="BG229" s="126"/>
      <c r="BH229" s="126"/>
      <c r="BI229" s="18"/>
      <c r="BJ229" s="126"/>
      <c r="BK229" s="18"/>
      <c r="BL229" s="18"/>
    </row>
    <row r="230" spans="2:64" s="1" customFormat="1" ht="27.6" customHeight="1" x14ac:dyDescent="0.3">
      <c r="B230" s="118"/>
      <c r="C230" s="119"/>
      <c r="D230" s="119"/>
      <c r="E230" s="120" t="s">
        <v>474</v>
      </c>
      <c r="F230" s="215" t="s">
        <v>393</v>
      </c>
      <c r="G230" s="215"/>
      <c r="H230" s="215"/>
      <c r="I230" s="215"/>
      <c r="J230" s="121" t="s">
        <v>101</v>
      </c>
      <c r="K230" s="166">
        <v>124</v>
      </c>
      <c r="L230" s="166"/>
      <c r="M230" s="216">
        <f t="shared" si="27"/>
        <v>0</v>
      </c>
      <c r="N230" s="216"/>
      <c r="O230" s="216"/>
      <c r="P230" s="216"/>
      <c r="Q230" s="122"/>
      <c r="S230" s="123"/>
      <c r="T230" s="39"/>
      <c r="U230" s="124"/>
      <c r="V230" s="124"/>
      <c r="W230" s="124"/>
      <c r="X230" s="124"/>
      <c r="Y230" s="124"/>
      <c r="Z230" s="125"/>
      <c r="AQ230" s="18"/>
      <c r="AS230" s="18"/>
      <c r="AT230" s="18"/>
      <c r="AX230" s="18"/>
      <c r="BD230" s="126"/>
      <c r="BE230" s="126"/>
      <c r="BF230" s="126"/>
      <c r="BG230" s="126"/>
      <c r="BH230" s="126"/>
      <c r="BI230" s="18"/>
      <c r="BJ230" s="126"/>
      <c r="BK230" s="18"/>
      <c r="BL230" s="18"/>
    </row>
    <row r="231" spans="2:64" s="1" customFormat="1" ht="16.8" customHeight="1" x14ac:dyDescent="0.3">
      <c r="B231" s="118"/>
      <c r="C231" s="119"/>
      <c r="D231" s="119"/>
      <c r="E231" s="120" t="s">
        <v>475</v>
      </c>
      <c r="F231" s="215" t="s">
        <v>335</v>
      </c>
      <c r="G231" s="215"/>
      <c r="H231" s="215"/>
      <c r="I231" s="215"/>
      <c r="J231" s="121" t="s">
        <v>101</v>
      </c>
      <c r="K231" s="166">
        <v>5</v>
      </c>
      <c r="L231" s="166"/>
      <c r="M231" s="216">
        <f t="shared" si="27"/>
        <v>0</v>
      </c>
      <c r="N231" s="216"/>
      <c r="O231" s="216"/>
      <c r="P231" s="216"/>
      <c r="Q231" s="122"/>
      <c r="S231" s="123"/>
      <c r="T231" s="39"/>
      <c r="U231" s="124"/>
      <c r="V231" s="124"/>
      <c r="W231" s="124"/>
      <c r="X231" s="124"/>
      <c r="Y231" s="124"/>
      <c r="Z231" s="125"/>
      <c r="AQ231" s="18"/>
      <c r="AS231" s="18"/>
      <c r="AT231" s="18"/>
      <c r="AX231" s="18"/>
      <c r="BD231" s="126"/>
      <c r="BE231" s="126"/>
      <c r="BF231" s="126"/>
      <c r="BG231" s="126"/>
      <c r="BH231" s="126"/>
      <c r="BI231" s="18"/>
      <c r="BJ231" s="126"/>
      <c r="BK231" s="18"/>
      <c r="BL231" s="18"/>
    </row>
    <row r="232" spans="2:64" s="1" customFormat="1" ht="27.6" customHeight="1" x14ac:dyDescent="0.3">
      <c r="B232" s="118"/>
      <c r="C232" s="119"/>
      <c r="D232" s="119"/>
      <c r="E232" s="120" t="s">
        <v>476</v>
      </c>
      <c r="F232" s="215" t="s">
        <v>338</v>
      </c>
      <c r="G232" s="215"/>
      <c r="H232" s="215"/>
      <c r="I232" s="215"/>
      <c r="J232" s="121" t="s">
        <v>115</v>
      </c>
      <c r="K232" s="166">
        <v>10</v>
      </c>
      <c r="L232" s="166"/>
      <c r="M232" s="216">
        <f t="shared" ref="M232:M237" si="28">ROUND(K232*L232,2)</f>
        <v>0</v>
      </c>
      <c r="N232" s="216"/>
      <c r="O232" s="216"/>
      <c r="P232" s="216"/>
      <c r="Q232" s="122"/>
      <c r="S232" s="123"/>
      <c r="T232" s="39"/>
      <c r="U232" s="124"/>
      <c r="V232" s="124"/>
      <c r="W232" s="124"/>
      <c r="X232" s="124"/>
      <c r="Y232" s="124"/>
      <c r="Z232" s="125"/>
      <c r="AQ232" s="18"/>
      <c r="AS232" s="18"/>
      <c r="AT232" s="18"/>
      <c r="AX232" s="18"/>
      <c r="BD232" s="126"/>
      <c r="BE232" s="126"/>
      <c r="BF232" s="126"/>
      <c r="BG232" s="126"/>
      <c r="BH232" s="126"/>
      <c r="BI232" s="18"/>
      <c r="BJ232" s="126"/>
      <c r="BK232" s="18"/>
      <c r="BL232" s="18"/>
    </row>
    <row r="233" spans="2:64" s="1" customFormat="1" ht="27.6" customHeight="1" x14ac:dyDescent="0.3">
      <c r="B233" s="118"/>
      <c r="C233" s="119"/>
      <c r="D233" s="119"/>
      <c r="E233" s="120" t="s">
        <v>477</v>
      </c>
      <c r="F233" s="215" t="s">
        <v>339</v>
      </c>
      <c r="G233" s="215"/>
      <c r="H233" s="215"/>
      <c r="I233" s="215"/>
      <c r="J233" s="121" t="s">
        <v>101</v>
      </c>
      <c r="K233" s="166">
        <v>248</v>
      </c>
      <c r="L233" s="166"/>
      <c r="M233" s="216">
        <f t="shared" si="28"/>
        <v>0</v>
      </c>
      <c r="N233" s="216"/>
      <c r="O233" s="216"/>
      <c r="P233" s="216"/>
      <c r="Q233" s="122"/>
      <c r="S233" s="123"/>
      <c r="T233" s="39"/>
      <c r="U233" s="124"/>
      <c r="V233" s="124"/>
      <c r="W233" s="124"/>
      <c r="X233" s="124"/>
      <c r="Y233" s="124"/>
      <c r="Z233" s="125"/>
      <c r="AQ233" s="18"/>
      <c r="AS233" s="18"/>
      <c r="AT233" s="18"/>
      <c r="AX233" s="18"/>
      <c r="BD233" s="126"/>
      <c r="BE233" s="126"/>
      <c r="BF233" s="126"/>
      <c r="BG233" s="126"/>
      <c r="BH233" s="126"/>
      <c r="BI233" s="18"/>
      <c r="BJ233" s="126"/>
      <c r="BK233" s="18"/>
      <c r="BL233" s="18"/>
    </row>
    <row r="234" spans="2:64" s="1" customFormat="1" ht="27.6" customHeight="1" x14ac:dyDescent="0.3">
      <c r="B234" s="118"/>
      <c r="C234" s="119"/>
      <c r="D234" s="119"/>
      <c r="E234" s="120" t="s">
        <v>478</v>
      </c>
      <c r="F234" s="215" t="s">
        <v>340</v>
      </c>
      <c r="G234" s="215"/>
      <c r="H234" s="215"/>
      <c r="I234" s="215"/>
      <c r="J234" s="121" t="s">
        <v>104</v>
      </c>
      <c r="K234" s="166">
        <v>0.5</v>
      </c>
      <c r="L234" s="166"/>
      <c r="M234" s="216">
        <f t="shared" si="28"/>
        <v>0</v>
      </c>
      <c r="N234" s="216"/>
      <c r="O234" s="216"/>
      <c r="P234" s="216"/>
      <c r="Q234" s="122"/>
      <c r="S234" s="123"/>
      <c r="T234" s="39"/>
      <c r="U234" s="124"/>
      <c r="V234" s="124"/>
      <c r="W234" s="124"/>
      <c r="X234" s="124"/>
      <c r="Y234" s="124"/>
      <c r="Z234" s="125"/>
      <c r="AQ234" s="18"/>
      <c r="AS234" s="18"/>
      <c r="AT234" s="18"/>
      <c r="AX234" s="18"/>
      <c r="BD234" s="126"/>
      <c r="BE234" s="126"/>
      <c r="BF234" s="126"/>
      <c r="BG234" s="126"/>
      <c r="BH234" s="126"/>
      <c r="BI234" s="18"/>
      <c r="BJ234" s="126"/>
      <c r="BK234" s="18"/>
      <c r="BL234" s="18"/>
    </row>
    <row r="235" spans="2:64" s="1" customFormat="1" ht="16.8" customHeight="1" x14ac:dyDescent="0.3">
      <c r="B235" s="118"/>
      <c r="C235" s="119"/>
      <c r="D235" s="119"/>
      <c r="E235" s="120" t="s">
        <v>479</v>
      </c>
      <c r="F235" s="215" t="s">
        <v>341</v>
      </c>
      <c r="G235" s="215"/>
      <c r="H235" s="215"/>
      <c r="I235" s="215"/>
      <c r="J235" s="121" t="s">
        <v>311</v>
      </c>
      <c r="K235" s="166">
        <v>1</v>
      </c>
      <c r="L235" s="166"/>
      <c r="M235" s="216">
        <f t="shared" si="28"/>
        <v>0</v>
      </c>
      <c r="N235" s="216"/>
      <c r="O235" s="216"/>
      <c r="P235" s="216"/>
      <c r="Q235" s="122"/>
      <c r="S235" s="123"/>
      <c r="T235" s="39"/>
      <c r="U235" s="124"/>
      <c r="V235" s="124"/>
      <c r="W235" s="124"/>
      <c r="X235" s="124"/>
      <c r="Y235" s="124"/>
      <c r="Z235" s="125"/>
      <c r="AQ235" s="18"/>
      <c r="AS235" s="18"/>
      <c r="AT235" s="18"/>
      <c r="AX235" s="18"/>
      <c r="BD235" s="126"/>
      <c r="BE235" s="126"/>
      <c r="BF235" s="126"/>
      <c r="BG235" s="126"/>
      <c r="BH235" s="126"/>
      <c r="BI235" s="18"/>
      <c r="BJ235" s="126"/>
      <c r="BK235" s="18"/>
      <c r="BL235" s="18"/>
    </row>
    <row r="236" spans="2:64" s="1" customFormat="1" ht="27.6" customHeight="1" x14ac:dyDescent="0.3">
      <c r="B236" s="118"/>
      <c r="C236" s="119"/>
      <c r="D236" s="119"/>
      <c r="E236" s="120" t="s">
        <v>480</v>
      </c>
      <c r="F236" s="215" t="s">
        <v>342</v>
      </c>
      <c r="G236" s="215"/>
      <c r="H236" s="215"/>
      <c r="I236" s="215"/>
      <c r="J236" s="121" t="s">
        <v>104</v>
      </c>
      <c r="K236" s="166">
        <v>0.5</v>
      </c>
      <c r="L236" s="166"/>
      <c r="M236" s="216">
        <f t="shared" si="28"/>
        <v>0</v>
      </c>
      <c r="N236" s="216"/>
      <c r="O236" s="216"/>
      <c r="P236" s="216"/>
      <c r="Q236" s="122"/>
      <c r="S236" s="123"/>
      <c r="T236" s="39"/>
      <c r="U236" s="124"/>
      <c r="V236" s="124"/>
      <c r="W236" s="124"/>
      <c r="X236" s="124"/>
      <c r="Y236" s="124"/>
      <c r="Z236" s="125"/>
      <c r="AQ236" s="18"/>
      <c r="AS236" s="18"/>
      <c r="AT236" s="18"/>
      <c r="AX236" s="18"/>
      <c r="BD236" s="126"/>
      <c r="BE236" s="126"/>
      <c r="BF236" s="126"/>
      <c r="BG236" s="126"/>
      <c r="BH236" s="126"/>
      <c r="BI236" s="18"/>
      <c r="BJ236" s="126"/>
      <c r="BK236" s="18"/>
      <c r="BL236" s="18"/>
    </row>
    <row r="237" spans="2:64" s="1" customFormat="1" ht="17.399999999999999" customHeight="1" x14ac:dyDescent="0.3">
      <c r="B237" s="118"/>
      <c r="C237" s="119"/>
      <c r="D237" s="119"/>
      <c r="E237" s="120" t="s">
        <v>481</v>
      </c>
      <c r="F237" s="215" t="s">
        <v>394</v>
      </c>
      <c r="G237" s="215"/>
      <c r="H237" s="215"/>
      <c r="I237" s="215"/>
      <c r="J237" s="121" t="s">
        <v>101</v>
      </c>
      <c r="K237" s="166">
        <v>43</v>
      </c>
      <c r="L237" s="166"/>
      <c r="M237" s="216">
        <f t="shared" si="28"/>
        <v>0</v>
      </c>
      <c r="N237" s="216"/>
      <c r="O237" s="216"/>
      <c r="P237" s="216"/>
      <c r="Q237" s="122"/>
      <c r="S237" s="123"/>
      <c r="T237" s="39"/>
      <c r="U237" s="124"/>
      <c r="V237" s="124"/>
      <c r="W237" s="124"/>
      <c r="X237" s="124"/>
      <c r="Y237" s="124"/>
      <c r="Z237" s="125"/>
      <c r="AQ237" s="18"/>
      <c r="AS237" s="18"/>
      <c r="AT237" s="18"/>
      <c r="AX237" s="18"/>
      <c r="BD237" s="126"/>
      <c r="BE237" s="126"/>
      <c r="BF237" s="126"/>
      <c r="BG237" s="126"/>
      <c r="BH237" s="126"/>
      <c r="BI237" s="18"/>
      <c r="BJ237" s="126"/>
      <c r="BK237" s="18"/>
      <c r="BL237" s="18"/>
    </row>
    <row r="238" spans="2:64" s="1" customFormat="1" ht="18.600000000000001" customHeight="1" x14ac:dyDescent="0.3">
      <c r="B238" s="118"/>
      <c r="C238" s="119"/>
      <c r="D238" s="119"/>
      <c r="E238" s="120" t="s">
        <v>482</v>
      </c>
      <c r="F238" s="215" t="s">
        <v>395</v>
      </c>
      <c r="G238" s="215"/>
      <c r="H238" s="215"/>
      <c r="I238" s="215"/>
      <c r="J238" s="121" t="s">
        <v>101</v>
      </c>
      <c r="K238" s="166">
        <v>58</v>
      </c>
      <c r="L238" s="166"/>
      <c r="M238" s="216">
        <f t="shared" ref="M238:M243" si="29">ROUND(K238*L238,2)</f>
        <v>0</v>
      </c>
      <c r="N238" s="216"/>
      <c r="O238" s="216"/>
      <c r="P238" s="216"/>
      <c r="Q238" s="122"/>
      <c r="S238" s="123"/>
      <c r="T238" s="39"/>
      <c r="U238" s="124"/>
      <c r="V238" s="124"/>
      <c r="W238" s="124"/>
      <c r="X238" s="124"/>
      <c r="Y238" s="124"/>
      <c r="Z238" s="125"/>
      <c r="AQ238" s="18"/>
      <c r="AS238" s="18"/>
      <c r="AT238" s="18"/>
      <c r="AX238" s="18"/>
      <c r="BD238" s="126"/>
      <c r="BE238" s="126"/>
      <c r="BF238" s="126"/>
      <c r="BG238" s="126"/>
      <c r="BH238" s="126"/>
      <c r="BI238" s="18"/>
      <c r="BJ238" s="126"/>
      <c r="BK238" s="18"/>
      <c r="BL238" s="18"/>
    </row>
    <row r="239" spans="2:64" s="1" customFormat="1" ht="18.600000000000001" customHeight="1" x14ac:dyDescent="0.3">
      <c r="B239" s="118"/>
      <c r="C239" s="119"/>
      <c r="D239" s="119"/>
      <c r="E239" s="120" t="s">
        <v>483</v>
      </c>
      <c r="F239" s="215" t="s">
        <v>396</v>
      </c>
      <c r="G239" s="215"/>
      <c r="H239" s="215"/>
      <c r="I239" s="215"/>
      <c r="J239" s="121" t="s">
        <v>101</v>
      </c>
      <c r="K239" s="166">
        <v>18</v>
      </c>
      <c r="L239" s="166"/>
      <c r="M239" s="216">
        <f t="shared" si="29"/>
        <v>0</v>
      </c>
      <c r="N239" s="216"/>
      <c r="O239" s="216"/>
      <c r="P239" s="216"/>
      <c r="Q239" s="122"/>
      <c r="S239" s="123"/>
      <c r="T239" s="39"/>
      <c r="U239" s="124"/>
      <c r="V239" s="124"/>
      <c r="W239" s="124"/>
      <c r="X239" s="124"/>
      <c r="Y239" s="124"/>
      <c r="Z239" s="125"/>
      <c r="AQ239" s="18"/>
      <c r="AS239" s="18"/>
      <c r="AT239" s="18"/>
      <c r="AX239" s="18"/>
      <c r="BD239" s="126"/>
      <c r="BE239" s="126"/>
      <c r="BF239" s="126"/>
      <c r="BG239" s="126"/>
      <c r="BH239" s="126"/>
      <c r="BI239" s="18"/>
      <c r="BJ239" s="126"/>
      <c r="BK239" s="18"/>
      <c r="BL239" s="18"/>
    </row>
    <row r="240" spans="2:64" s="1" customFormat="1" ht="18.600000000000001" customHeight="1" x14ac:dyDescent="0.3">
      <c r="B240" s="118"/>
      <c r="C240" s="119"/>
      <c r="D240" s="119"/>
      <c r="E240" s="120" t="s">
        <v>484</v>
      </c>
      <c r="F240" s="215" t="s">
        <v>343</v>
      </c>
      <c r="G240" s="215"/>
      <c r="H240" s="215"/>
      <c r="I240" s="215"/>
      <c r="J240" s="121" t="s">
        <v>101</v>
      </c>
      <c r="K240" s="166">
        <v>54</v>
      </c>
      <c r="L240" s="166"/>
      <c r="M240" s="216">
        <f t="shared" si="29"/>
        <v>0</v>
      </c>
      <c r="N240" s="216"/>
      <c r="O240" s="216"/>
      <c r="P240" s="216"/>
      <c r="Q240" s="122"/>
      <c r="S240" s="123"/>
      <c r="T240" s="39"/>
      <c r="U240" s="124"/>
      <c r="V240" s="124"/>
      <c r="W240" s="124"/>
      <c r="X240" s="124"/>
      <c r="Y240" s="124"/>
      <c r="Z240" s="125"/>
      <c r="AQ240" s="18"/>
      <c r="AS240" s="18"/>
      <c r="AT240" s="18"/>
      <c r="AX240" s="18"/>
      <c r="BD240" s="126"/>
      <c r="BE240" s="126"/>
      <c r="BF240" s="126"/>
      <c r="BG240" s="126"/>
      <c r="BH240" s="126"/>
      <c r="BI240" s="18"/>
      <c r="BJ240" s="126"/>
      <c r="BK240" s="18"/>
      <c r="BL240" s="18"/>
    </row>
    <row r="241" spans="2:64" s="1" customFormat="1" ht="18.600000000000001" customHeight="1" x14ac:dyDescent="0.3">
      <c r="B241" s="118"/>
      <c r="C241" s="119"/>
      <c r="D241" s="119"/>
      <c r="E241" s="120" t="s">
        <v>484</v>
      </c>
      <c r="F241" s="215" t="s">
        <v>397</v>
      </c>
      <c r="G241" s="215"/>
      <c r="H241" s="215"/>
      <c r="I241" s="215"/>
      <c r="J241" s="121" t="s">
        <v>101</v>
      </c>
      <c r="K241" s="166">
        <v>70</v>
      </c>
      <c r="L241" s="166"/>
      <c r="M241" s="216">
        <f t="shared" si="29"/>
        <v>0</v>
      </c>
      <c r="N241" s="216"/>
      <c r="O241" s="216"/>
      <c r="P241" s="216"/>
      <c r="Q241" s="122"/>
      <c r="S241" s="123"/>
      <c r="T241" s="39"/>
      <c r="U241" s="124"/>
      <c r="V241" s="124"/>
      <c r="W241" s="124"/>
      <c r="X241" s="124"/>
      <c r="Y241" s="124"/>
      <c r="Z241" s="125"/>
      <c r="AQ241" s="18"/>
      <c r="AS241" s="18"/>
      <c r="AT241" s="18"/>
      <c r="AX241" s="18"/>
      <c r="BD241" s="126"/>
      <c r="BE241" s="126"/>
      <c r="BF241" s="126"/>
      <c r="BG241" s="126"/>
      <c r="BH241" s="126"/>
      <c r="BI241" s="18"/>
      <c r="BJ241" s="126"/>
      <c r="BK241" s="18"/>
      <c r="BL241" s="18"/>
    </row>
    <row r="242" spans="2:64" s="1" customFormat="1" ht="18.600000000000001" customHeight="1" x14ac:dyDescent="0.3">
      <c r="B242" s="118"/>
      <c r="C242" s="119"/>
      <c r="D242" s="119"/>
      <c r="E242" s="120" t="s">
        <v>485</v>
      </c>
      <c r="F242" s="215" t="s">
        <v>344</v>
      </c>
      <c r="G242" s="215"/>
      <c r="H242" s="215"/>
      <c r="I242" s="215"/>
      <c r="J242" s="121" t="s">
        <v>101</v>
      </c>
      <c r="K242" s="166">
        <v>5</v>
      </c>
      <c r="L242" s="166"/>
      <c r="M242" s="216">
        <f t="shared" si="29"/>
        <v>0</v>
      </c>
      <c r="N242" s="216"/>
      <c r="O242" s="216"/>
      <c r="P242" s="216"/>
      <c r="Q242" s="122"/>
      <c r="S242" s="123"/>
      <c r="T242" s="39"/>
      <c r="U242" s="124"/>
      <c r="V242" s="124"/>
      <c r="W242" s="124"/>
      <c r="X242" s="124"/>
      <c r="Y242" s="124"/>
      <c r="Z242" s="125"/>
      <c r="AQ242" s="18"/>
      <c r="AS242" s="18"/>
      <c r="AT242" s="18"/>
      <c r="AX242" s="18"/>
      <c r="BD242" s="126"/>
      <c r="BE242" s="126"/>
      <c r="BF242" s="126"/>
      <c r="BG242" s="126"/>
      <c r="BH242" s="126"/>
      <c r="BI242" s="18"/>
      <c r="BJ242" s="126"/>
      <c r="BK242" s="18"/>
      <c r="BL242" s="18"/>
    </row>
    <row r="243" spans="2:64" s="1" customFormat="1" ht="18.600000000000001" customHeight="1" x14ac:dyDescent="0.3">
      <c r="B243" s="118"/>
      <c r="C243" s="119"/>
      <c r="D243" s="119"/>
      <c r="E243" s="120" t="s">
        <v>487</v>
      </c>
      <c r="F243" s="215" t="s">
        <v>347</v>
      </c>
      <c r="G243" s="215"/>
      <c r="H243" s="215"/>
      <c r="I243" s="215"/>
      <c r="J243" s="121" t="s">
        <v>120</v>
      </c>
      <c r="K243" s="166">
        <v>1</v>
      </c>
      <c r="L243" s="166"/>
      <c r="M243" s="216">
        <f t="shared" si="29"/>
        <v>0</v>
      </c>
      <c r="N243" s="216"/>
      <c r="O243" s="216"/>
      <c r="P243" s="216"/>
      <c r="Q243" s="122"/>
      <c r="S243" s="123"/>
      <c r="T243" s="39"/>
      <c r="U243" s="124"/>
      <c r="V243" s="124"/>
      <c r="W243" s="124"/>
      <c r="X243" s="124"/>
      <c r="Y243" s="124"/>
      <c r="Z243" s="125"/>
      <c r="AQ243" s="18"/>
      <c r="AS243" s="18"/>
      <c r="AT243" s="18"/>
      <c r="AX243" s="18"/>
      <c r="BD243" s="126"/>
      <c r="BE243" s="126"/>
      <c r="BF243" s="126"/>
      <c r="BG243" s="126"/>
      <c r="BH243" s="126"/>
      <c r="BI243" s="18"/>
      <c r="BJ243" s="126"/>
      <c r="BK243" s="18"/>
      <c r="BL243" s="18"/>
    </row>
    <row r="244" spans="2:64" s="1" customFormat="1" ht="23.4" customHeight="1" x14ac:dyDescent="0.3">
      <c r="B244" s="118"/>
      <c r="C244" s="172"/>
      <c r="D244" s="172"/>
      <c r="E244" s="249" t="s">
        <v>348</v>
      </c>
      <c r="F244" s="250"/>
      <c r="G244" s="250"/>
      <c r="H244" s="250"/>
      <c r="I244" s="251"/>
      <c r="J244" s="175"/>
      <c r="K244" s="176"/>
      <c r="L244" s="176"/>
      <c r="M244" s="168"/>
      <c r="N244" s="168"/>
      <c r="O244" s="168"/>
      <c r="P244" s="168"/>
      <c r="Q244" s="122"/>
      <c r="S244" s="150"/>
      <c r="T244" s="39"/>
      <c r="U244" s="124"/>
      <c r="V244" s="124"/>
      <c r="W244" s="124"/>
      <c r="X244" s="124"/>
      <c r="Y244" s="124"/>
      <c r="Z244" s="125"/>
      <c r="AQ244" s="18"/>
      <c r="AS244" s="18"/>
      <c r="AT244" s="18"/>
      <c r="AX244" s="18"/>
      <c r="BD244" s="126"/>
      <c r="BE244" s="126"/>
      <c r="BF244" s="126"/>
      <c r="BG244" s="126"/>
      <c r="BH244" s="126"/>
      <c r="BI244" s="18"/>
      <c r="BJ244" s="126"/>
      <c r="BK244" s="18"/>
      <c r="BL244" s="18"/>
    </row>
    <row r="245" spans="2:64" s="1" customFormat="1" ht="18.600000000000001" customHeight="1" x14ac:dyDescent="0.3">
      <c r="B245" s="118"/>
      <c r="C245" s="119"/>
      <c r="D245" s="119"/>
      <c r="E245" s="120" t="s">
        <v>488</v>
      </c>
      <c r="F245" s="215" t="s">
        <v>349</v>
      </c>
      <c r="G245" s="215"/>
      <c r="H245" s="215"/>
      <c r="I245" s="215"/>
      <c r="J245" s="121" t="s">
        <v>120</v>
      </c>
      <c r="K245" s="166">
        <v>1</v>
      </c>
      <c r="L245" s="166"/>
      <c r="M245" s="216">
        <f t="shared" ref="M245" si="30">ROUND(K245*L245,2)</f>
        <v>0</v>
      </c>
      <c r="N245" s="216"/>
      <c r="O245" s="216"/>
      <c r="P245" s="216"/>
      <c r="Q245" s="122"/>
      <c r="S245" s="123"/>
      <c r="T245" s="39"/>
      <c r="U245" s="124"/>
      <c r="V245" s="124"/>
      <c r="W245" s="124"/>
      <c r="X245" s="124"/>
      <c r="Y245" s="124"/>
      <c r="Z245" s="125"/>
      <c r="AQ245" s="18"/>
      <c r="AS245" s="18"/>
      <c r="AT245" s="18"/>
      <c r="AX245" s="18"/>
      <c r="BD245" s="126"/>
      <c r="BE245" s="126"/>
      <c r="BF245" s="126"/>
      <c r="BG245" s="126"/>
      <c r="BH245" s="126"/>
      <c r="BI245" s="18"/>
      <c r="BJ245" s="126"/>
      <c r="BK245" s="18"/>
      <c r="BL245" s="18"/>
    </row>
    <row r="246" spans="2:64" s="1" customFormat="1" ht="18.600000000000001" customHeight="1" x14ac:dyDescent="0.3">
      <c r="B246" s="118"/>
      <c r="C246" s="119"/>
      <c r="D246" s="119"/>
      <c r="E246" s="120" t="s">
        <v>489</v>
      </c>
      <c r="F246" s="215" t="s">
        <v>350</v>
      </c>
      <c r="G246" s="215"/>
      <c r="H246" s="215"/>
      <c r="I246" s="215"/>
      <c r="J246" s="121" t="s">
        <v>115</v>
      </c>
      <c r="K246" s="166">
        <v>6</v>
      </c>
      <c r="L246" s="166"/>
      <c r="M246" s="216">
        <f t="shared" ref="M246:M250" si="31">ROUND(K246*L246,2)</f>
        <v>0</v>
      </c>
      <c r="N246" s="216"/>
      <c r="O246" s="216"/>
      <c r="P246" s="216"/>
      <c r="Q246" s="122"/>
      <c r="S246" s="123"/>
      <c r="T246" s="39"/>
      <c r="U246" s="124"/>
      <c r="V246" s="124"/>
      <c r="W246" s="124"/>
      <c r="X246" s="124"/>
      <c r="Y246" s="124"/>
      <c r="Z246" s="125"/>
      <c r="AQ246" s="18"/>
      <c r="AS246" s="18"/>
      <c r="AT246" s="18"/>
      <c r="AX246" s="18"/>
      <c r="BD246" s="126"/>
      <c r="BE246" s="126"/>
      <c r="BF246" s="126"/>
      <c r="BG246" s="126"/>
      <c r="BH246" s="126"/>
      <c r="BI246" s="18"/>
      <c r="BJ246" s="126"/>
      <c r="BK246" s="18"/>
      <c r="BL246" s="18"/>
    </row>
    <row r="247" spans="2:64" s="1" customFormat="1" ht="18.600000000000001" customHeight="1" x14ac:dyDescent="0.3">
      <c r="B247" s="118"/>
      <c r="C247" s="119"/>
      <c r="D247" s="119"/>
      <c r="E247" s="120" t="s">
        <v>490</v>
      </c>
      <c r="F247" s="215" t="s">
        <v>398</v>
      </c>
      <c r="G247" s="215"/>
      <c r="H247" s="215"/>
      <c r="I247" s="215"/>
      <c r="J247" s="121" t="s">
        <v>115</v>
      </c>
      <c r="K247" s="166">
        <v>2</v>
      </c>
      <c r="L247" s="166"/>
      <c r="M247" s="216">
        <f t="shared" si="31"/>
        <v>0</v>
      </c>
      <c r="N247" s="216"/>
      <c r="O247" s="216"/>
      <c r="P247" s="216"/>
      <c r="Q247" s="122"/>
      <c r="S247" s="123"/>
      <c r="T247" s="39"/>
      <c r="U247" s="124"/>
      <c r="V247" s="124"/>
      <c r="W247" s="124"/>
      <c r="X247" s="124"/>
      <c r="Y247" s="124"/>
      <c r="Z247" s="125"/>
      <c r="AQ247" s="18"/>
      <c r="AS247" s="18"/>
      <c r="AT247" s="18"/>
      <c r="AX247" s="18"/>
      <c r="BD247" s="126"/>
      <c r="BE247" s="126"/>
      <c r="BF247" s="126"/>
      <c r="BG247" s="126"/>
      <c r="BH247" s="126"/>
      <c r="BI247" s="18"/>
      <c r="BJ247" s="126"/>
      <c r="BK247" s="18"/>
      <c r="BL247" s="18"/>
    </row>
    <row r="248" spans="2:64" s="1" customFormat="1" ht="18.600000000000001" customHeight="1" x14ac:dyDescent="0.3">
      <c r="B248" s="118"/>
      <c r="C248" s="119"/>
      <c r="D248" s="119"/>
      <c r="E248" s="120" t="s">
        <v>491</v>
      </c>
      <c r="F248" s="215" t="s">
        <v>399</v>
      </c>
      <c r="G248" s="215"/>
      <c r="H248" s="215"/>
      <c r="I248" s="215"/>
      <c r="J248" s="121" t="s">
        <v>115</v>
      </c>
      <c r="K248" s="166">
        <v>2</v>
      </c>
      <c r="L248" s="166"/>
      <c r="M248" s="216">
        <f t="shared" si="31"/>
        <v>0</v>
      </c>
      <c r="N248" s="216"/>
      <c r="O248" s="216"/>
      <c r="P248" s="216"/>
      <c r="Q248" s="122"/>
      <c r="S248" s="123"/>
      <c r="T248" s="39"/>
      <c r="U248" s="124"/>
      <c r="V248" s="124"/>
      <c r="W248" s="124"/>
      <c r="X248" s="124"/>
      <c r="Y248" s="124"/>
      <c r="Z248" s="125"/>
      <c r="AQ248" s="18"/>
      <c r="AS248" s="18"/>
      <c r="AT248" s="18"/>
      <c r="AX248" s="18"/>
      <c r="BD248" s="126"/>
      <c r="BE248" s="126"/>
      <c r="BF248" s="126"/>
      <c r="BG248" s="126"/>
      <c r="BH248" s="126"/>
      <c r="BI248" s="18"/>
      <c r="BJ248" s="126"/>
      <c r="BK248" s="18"/>
      <c r="BL248" s="18"/>
    </row>
    <row r="249" spans="2:64" s="1" customFormat="1" ht="24" customHeight="1" x14ac:dyDescent="0.3">
      <c r="B249" s="118"/>
      <c r="C249" s="119"/>
      <c r="D249" s="119"/>
      <c r="E249" s="120" t="s">
        <v>492</v>
      </c>
      <c r="F249" s="215" t="s">
        <v>400</v>
      </c>
      <c r="G249" s="215"/>
      <c r="H249" s="215"/>
      <c r="I249" s="215"/>
      <c r="J249" s="121" t="s">
        <v>120</v>
      </c>
      <c r="K249" s="166">
        <v>15</v>
      </c>
      <c r="L249" s="166"/>
      <c r="M249" s="216">
        <f t="shared" si="31"/>
        <v>0</v>
      </c>
      <c r="N249" s="216"/>
      <c r="O249" s="216"/>
      <c r="P249" s="216"/>
      <c r="Q249" s="122"/>
      <c r="S249" s="123"/>
      <c r="T249" s="39"/>
      <c r="U249" s="124"/>
      <c r="V249" s="124"/>
      <c r="W249" s="124"/>
      <c r="X249" s="124"/>
      <c r="Y249" s="124"/>
      <c r="Z249" s="125"/>
      <c r="AQ249" s="18"/>
      <c r="AS249" s="18"/>
      <c r="AT249" s="18"/>
      <c r="AX249" s="18"/>
      <c r="BD249" s="126"/>
      <c r="BE249" s="126"/>
      <c r="BF249" s="126"/>
      <c r="BG249" s="126"/>
      <c r="BH249" s="126"/>
      <c r="BI249" s="18"/>
      <c r="BJ249" s="126"/>
      <c r="BK249" s="18"/>
      <c r="BL249" s="18"/>
    </row>
    <row r="250" spans="2:64" s="1" customFormat="1" ht="18.600000000000001" customHeight="1" x14ac:dyDescent="0.3">
      <c r="B250" s="118"/>
      <c r="C250" s="119"/>
      <c r="D250" s="119"/>
      <c r="E250" s="120" t="s">
        <v>493</v>
      </c>
      <c r="F250" s="215" t="s">
        <v>401</v>
      </c>
      <c r="G250" s="215"/>
      <c r="H250" s="215"/>
      <c r="I250" s="215"/>
      <c r="J250" s="121" t="s">
        <v>120</v>
      </c>
      <c r="K250" s="166">
        <v>15</v>
      </c>
      <c r="L250" s="166"/>
      <c r="M250" s="216">
        <f t="shared" si="31"/>
        <v>0</v>
      </c>
      <c r="N250" s="216"/>
      <c r="O250" s="216"/>
      <c r="P250" s="216"/>
      <c r="Q250" s="122"/>
      <c r="S250" s="123"/>
      <c r="T250" s="39"/>
      <c r="U250" s="124"/>
      <c r="V250" s="124"/>
      <c r="W250" s="124"/>
      <c r="X250" s="124"/>
      <c r="Y250" s="124"/>
      <c r="Z250" s="125"/>
      <c r="AQ250" s="18"/>
      <c r="AS250" s="18"/>
      <c r="AT250" s="18"/>
      <c r="AX250" s="18"/>
      <c r="BD250" s="126"/>
      <c r="BE250" s="126"/>
      <c r="BF250" s="126"/>
      <c r="BG250" s="126"/>
      <c r="BH250" s="126"/>
      <c r="BI250" s="18"/>
      <c r="BJ250" s="126"/>
      <c r="BK250" s="18"/>
      <c r="BL250" s="18"/>
    </row>
    <row r="251" spans="2:64" s="1" customFormat="1" ht="18.600000000000001" customHeight="1" x14ac:dyDescent="0.3">
      <c r="B251" s="118"/>
      <c r="C251" s="119"/>
      <c r="D251" s="119"/>
      <c r="E251" s="120" t="s">
        <v>493</v>
      </c>
      <c r="F251" s="215" t="s">
        <v>402</v>
      </c>
      <c r="G251" s="215"/>
      <c r="H251" s="215"/>
      <c r="I251" s="215"/>
      <c r="J251" s="121" t="s">
        <v>115</v>
      </c>
      <c r="K251" s="166">
        <v>2</v>
      </c>
      <c r="L251" s="166"/>
      <c r="M251" s="216">
        <f t="shared" ref="M251:M255" si="32">ROUND(K251*L251,2)</f>
        <v>0</v>
      </c>
      <c r="N251" s="216"/>
      <c r="O251" s="216"/>
      <c r="P251" s="216"/>
      <c r="Q251" s="122"/>
      <c r="S251" s="123"/>
      <c r="T251" s="39"/>
      <c r="U251" s="124"/>
      <c r="V251" s="124"/>
      <c r="W251" s="124"/>
      <c r="X251" s="124"/>
      <c r="Y251" s="124"/>
      <c r="Z251" s="125"/>
      <c r="AQ251" s="18"/>
      <c r="AS251" s="18"/>
      <c r="AT251" s="18"/>
      <c r="AX251" s="18"/>
      <c r="BD251" s="126"/>
      <c r="BE251" s="126"/>
      <c r="BF251" s="126"/>
      <c r="BG251" s="126"/>
      <c r="BH251" s="126"/>
      <c r="BI251" s="18"/>
      <c r="BJ251" s="126"/>
      <c r="BK251" s="18"/>
      <c r="BL251" s="18"/>
    </row>
    <row r="252" spans="2:64" s="1" customFormat="1" ht="24.6" customHeight="1" x14ac:dyDescent="0.3">
      <c r="B252" s="118"/>
      <c r="C252" s="119"/>
      <c r="D252" s="119"/>
      <c r="E252" s="120" t="s">
        <v>494</v>
      </c>
      <c r="F252" s="215" t="s">
        <v>403</v>
      </c>
      <c r="G252" s="215"/>
      <c r="H252" s="215"/>
      <c r="I252" s="215"/>
      <c r="J252" s="121" t="s">
        <v>115</v>
      </c>
      <c r="K252" s="166">
        <v>2</v>
      </c>
      <c r="L252" s="166"/>
      <c r="M252" s="216">
        <f t="shared" si="32"/>
        <v>0</v>
      </c>
      <c r="N252" s="216"/>
      <c r="O252" s="216"/>
      <c r="P252" s="216"/>
      <c r="Q252" s="122"/>
      <c r="S252" s="123"/>
      <c r="T252" s="39"/>
      <c r="U252" s="124"/>
      <c r="V252" s="124"/>
      <c r="W252" s="124"/>
      <c r="X252" s="124"/>
      <c r="Y252" s="124"/>
      <c r="Z252" s="125"/>
      <c r="AQ252" s="18"/>
      <c r="AS252" s="18"/>
      <c r="AT252" s="18"/>
      <c r="AX252" s="18"/>
      <c r="BD252" s="126"/>
      <c r="BE252" s="126"/>
      <c r="BF252" s="126"/>
      <c r="BG252" s="126"/>
      <c r="BH252" s="126"/>
      <c r="BI252" s="18"/>
      <c r="BJ252" s="126"/>
      <c r="BK252" s="18"/>
      <c r="BL252" s="18"/>
    </row>
    <row r="253" spans="2:64" s="1" customFormat="1" ht="24" customHeight="1" x14ac:dyDescent="0.3">
      <c r="B253" s="118"/>
      <c r="C253" s="119"/>
      <c r="D253" s="119"/>
      <c r="E253" s="120" t="s">
        <v>487</v>
      </c>
      <c r="F253" s="215" t="s">
        <v>356</v>
      </c>
      <c r="G253" s="215"/>
      <c r="H253" s="215"/>
      <c r="I253" s="215"/>
      <c r="J253" s="121" t="s">
        <v>120</v>
      </c>
      <c r="K253" s="166">
        <v>1</v>
      </c>
      <c r="L253" s="166"/>
      <c r="M253" s="216">
        <f t="shared" si="32"/>
        <v>0</v>
      </c>
      <c r="N253" s="216"/>
      <c r="O253" s="216"/>
      <c r="P253" s="216"/>
      <c r="Q253" s="122"/>
      <c r="S253" s="123"/>
      <c r="T253" s="39"/>
      <c r="U253" s="124"/>
      <c r="V253" s="124"/>
      <c r="W253" s="124"/>
      <c r="X253" s="124"/>
      <c r="Y253" s="124"/>
      <c r="Z253" s="125"/>
      <c r="AQ253" s="18"/>
      <c r="AS253" s="18"/>
      <c r="AT253" s="18"/>
      <c r="AX253" s="18"/>
      <c r="BD253" s="126"/>
      <c r="BE253" s="126"/>
      <c r="BF253" s="126"/>
      <c r="BG253" s="126"/>
      <c r="BH253" s="126"/>
      <c r="BI253" s="18"/>
      <c r="BJ253" s="126"/>
      <c r="BK253" s="18"/>
      <c r="BL253" s="18"/>
    </row>
    <row r="254" spans="2:64" s="1" customFormat="1" ht="24.6" customHeight="1" x14ac:dyDescent="0.3">
      <c r="B254" s="118"/>
      <c r="C254" s="119"/>
      <c r="D254" s="119"/>
      <c r="E254" s="120" t="s">
        <v>495</v>
      </c>
      <c r="F254" s="215" t="s">
        <v>404</v>
      </c>
      <c r="G254" s="215"/>
      <c r="H254" s="215"/>
      <c r="I254" s="215"/>
      <c r="J254" s="121" t="s">
        <v>115</v>
      </c>
      <c r="K254" s="166">
        <v>2</v>
      </c>
      <c r="L254" s="166"/>
      <c r="M254" s="216">
        <f t="shared" si="32"/>
        <v>0</v>
      </c>
      <c r="N254" s="216"/>
      <c r="O254" s="216"/>
      <c r="P254" s="216"/>
      <c r="Q254" s="122"/>
      <c r="S254" s="123"/>
      <c r="T254" s="39"/>
      <c r="U254" s="124"/>
      <c r="V254" s="124"/>
      <c r="W254" s="124"/>
      <c r="X254" s="124"/>
      <c r="Y254" s="124"/>
      <c r="Z254" s="125"/>
      <c r="AQ254" s="18"/>
      <c r="AS254" s="18"/>
      <c r="AT254" s="18"/>
      <c r="AX254" s="18"/>
      <c r="BD254" s="126"/>
      <c r="BE254" s="126"/>
      <c r="BF254" s="126"/>
      <c r="BG254" s="126"/>
      <c r="BH254" s="126"/>
      <c r="BI254" s="18"/>
      <c r="BJ254" s="126"/>
      <c r="BK254" s="18"/>
      <c r="BL254" s="18"/>
    </row>
    <row r="255" spans="2:64" s="1" customFormat="1" ht="36" customHeight="1" x14ac:dyDescent="0.3">
      <c r="B255" s="118"/>
      <c r="C255" s="119"/>
      <c r="D255" s="119"/>
      <c r="E255" s="120" t="s">
        <v>496</v>
      </c>
      <c r="F255" s="215" t="s">
        <v>405</v>
      </c>
      <c r="G255" s="215"/>
      <c r="H255" s="215"/>
      <c r="I255" s="215"/>
      <c r="J255" s="121" t="s">
        <v>120</v>
      </c>
      <c r="K255" s="166">
        <v>1</v>
      </c>
      <c r="L255" s="166"/>
      <c r="M255" s="216">
        <f t="shared" si="32"/>
        <v>0</v>
      </c>
      <c r="N255" s="216"/>
      <c r="O255" s="216"/>
      <c r="P255" s="216"/>
      <c r="Q255" s="122"/>
      <c r="S255" s="123"/>
      <c r="T255" s="39"/>
      <c r="U255" s="124"/>
      <c r="V255" s="124"/>
      <c r="W255" s="124"/>
      <c r="X255" s="124"/>
      <c r="Y255" s="124"/>
      <c r="Z255" s="125"/>
      <c r="AQ255" s="18"/>
      <c r="AS255" s="18"/>
      <c r="AT255" s="18"/>
      <c r="AX255" s="18"/>
      <c r="BD255" s="126"/>
      <c r="BE255" s="126"/>
      <c r="BF255" s="126"/>
      <c r="BG255" s="126"/>
      <c r="BH255" s="126"/>
      <c r="BI255" s="18"/>
      <c r="BJ255" s="126"/>
      <c r="BK255" s="18"/>
      <c r="BL255" s="18"/>
    </row>
    <row r="256" spans="2:64" s="1" customFormat="1" ht="36" customHeight="1" x14ac:dyDescent="0.3">
      <c r="B256" s="118"/>
      <c r="C256" s="119"/>
      <c r="D256" s="119"/>
      <c r="E256" s="120" t="s">
        <v>497</v>
      </c>
      <c r="F256" s="215" t="s">
        <v>406</v>
      </c>
      <c r="G256" s="215"/>
      <c r="H256" s="215"/>
      <c r="I256" s="215"/>
      <c r="J256" s="121" t="s">
        <v>120</v>
      </c>
      <c r="K256" s="166">
        <v>14</v>
      </c>
      <c r="L256" s="166"/>
      <c r="M256" s="216">
        <f t="shared" ref="M256:M257" si="33">ROUND(K256*L256,2)</f>
        <v>0</v>
      </c>
      <c r="N256" s="216"/>
      <c r="O256" s="216"/>
      <c r="P256" s="216"/>
      <c r="Q256" s="122"/>
      <c r="S256" s="123"/>
      <c r="T256" s="39"/>
      <c r="U256" s="124"/>
      <c r="V256" s="124"/>
      <c r="W256" s="124"/>
      <c r="X256" s="124"/>
      <c r="Y256" s="124"/>
      <c r="Z256" s="125"/>
      <c r="AQ256" s="18"/>
      <c r="AS256" s="18"/>
      <c r="AT256" s="18"/>
      <c r="AX256" s="18"/>
      <c r="BD256" s="126"/>
      <c r="BE256" s="126"/>
      <c r="BF256" s="126"/>
      <c r="BG256" s="126"/>
      <c r="BH256" s="126"/>
      <c r="BI256" s="18"/>
      <c r="BJ256" s="126"/>
      <c r="BK256" s="18"/>
      <c r="BL256" s="18"/>
    </row>
    <row r="257" spans="2:64" s="1" customFormat="1" ht="19.2" customHeight="1" x14ac:dyDescent="0.3">
      <c r="B257" s="118"/>
      <c r="C257" s="119"/>
      <c r="D257" s="119"/>
      <c r="E257" s="120" t="s">
        <v>498</v>
      </c>
      <c r="F257" s="215" t="s">
        <v>359</v>
      </c>
      <c r="G257" s="215"/>
      <c r="H257" s="215"/>
      <c r="I257" s="215"/>
      <c r="J257" s="121" t="s">
        <v>115</v>
      </c>
      <c r="K257" s="166">
        <v>6</v>
      </c>
      <c r="L257" s="166"/>
      <c r="M257" s="216">
        <f t="shared" si="33"/>
        <v>0</v>
      </c>
      <c r="N257" s="216"/>
      <c r="O257" s="216"/>
      <c r="P257" s="216"/>
      <c r="Q257" s="122"/>
      <c r="S257" s="123"/>
      <c r="T257" s="39"/>
      <c r="U257" s="124"/>
      <c r="V257" s="124"/>
      <c r="W257" s="124"/>
      <c r="X257" s="124"/>
      <c r="Y257" s="124"/>
      <c r="Z257" s="125"/>
      <c r="AQ257" s="18"/>
      <c r="AS257" s="18"/>
      <c r="AT257" s="18"/>
      <c r="AX257" s="18"/>
      <c r="BD257" s="126"/>
      <c r="BE257" s="126"/>
      <c r="BF257" s="126"/>
      <c r="BG257" s="126"/>
      <c r="BH257" s="126"/>
      <c r="BI257" s="18"/>
      <c r="BJ257" s="126"/>
      <c r="BK257" s="18"/>
      <c r="BL257" s="18"/>
    </row>
    <row r="258" spans="2:64" s="1" customFormat="1" ht="23.4" customHeight="1" x14ac:dyDescent="0.3">
      <c r="B258" s="118"/>
      <c r="C258" s="172"/>
      <c r="D258" s="172"/>
      <c r="E258" s="249" t="s">
        <v>407</v>
      </c>
      <c r="F258" s="250"/>
      <c r="G258" s="250"/>
      <c r="H258" s="250"/>
      <c r="I258" s="251"/>
      <c r="J258" s="175"/>
      <c r="K258" s="176"/>
      <c r="L258" s="176"/>
      <c r="M258" s="168"/>
      <c r="N258" s="168"/>
      <c r="O258" s="168"/>
      <c r="P258" s="168"/>
      <c r="Q258" s="122"/>
      <c r="S258" s="150"/>
      <c r="T258" s="39"/>
      <c r="U258" s="124"/>
      <c r="V258" s="124"/>
      <c r="W258" s="124"/>
      <c r="X258" s="124"/>
      <c r="Y258" s="124"/>
      <c r="Z258" s="125"/>
      <c r="AQ258" s="18"/>
      <c r="AS258" s="18"/>
      <c r="AT258" s="18"/>
      <c r="AX258" s="18"/>
      <c r="BD258" s="126"/>
      <c r="BE258" s="126"/>
      <c r="BF258" s="126"/>
      <c r="BG258" s="126"/>
      <c r="BH258" s="126"/>
      <c r="BI258" s="18"/>
      <c r="BJ258" s="126"/>
      <c r="BK258" s="18"/>
      <c r="BL258" s="18"/>
    </row>
    <row r="259" spans="2:64" s="1" customFormat="1" ht="27" customHeight="1" x14ac:dyDescent="0.3">
      <c r="B259" s="118"/>
      <c r="C259" s="119"/>
      <c r="D259" s="119"/>
      <c r="E259" s="120" t="s">
        <v>499</v>
      </c>
      <c r="F259" s="215" t="s">
        <v>408</v>
      </c>
      <c r="G259" s="215"/>
      <c r="H259" s="215"/>
      <c r="I259" s="215"/>
      <c r="J259" s="121" t="s">
        <v>115</v>
      </c>
      <c r="K259" s="166">
        <v>14</v>
      </c>
      <c r="L259" s="166"/>
      <c r="M259" s="216">
        <f t="shared" ref="M259" si="34">ROUND(K259*L259,2)</f>
        <v>0</v>
      </c>
      <c r="N259" s="216"/>
      <c r="O259" s="216"/>
      <c r="P259" s="216"/>
      <c r="Q259" s="122"/>
      <c r="S259" s="123"/>
      <c r="T259" s="39"/>
      <c r="U259" s="124"/>
      <c r="V259" s="124"/>
      <c r="W259" s="124"/>
      <c r="X259" s="124"/>
      <c r="Y259" s="124"/>
      <c r="Z259" s="125"/>
      <c r="AQ259" s="18"/>
      <c r="AS259" s="18"/>
      <c r="AT259" s="18"/>
      <c r="AX259" s="18"/>
      <c r="BD259" s="126"/>
      <c r="BE259" s="126"/>
      <c r="BF259" s="126"/>
      <c r="BG259" s="126"/>
      <c r="BH259" s="126"/>
      <c r="BI259" s="18"/>
      <c r="BJ259" s="126"/>
      <c r="BK259" s="18"/>
      <c r="BL259" s="18"/>
    </row>
    <row r="260" spans="2:64" s="1" customFormat="1" ht="27" customHeight="1" x14ac:dyDescent="0.3">
      <c r="B260" s="118"/>
      <c r="C260" s="119"/>
      <c r="D260" s="119"/>
      <c r="E260" s="120" t="s">
        <v>500</v>
      </c>
      <c r="F260" s="215" t="s">
        <v>409</v>
      </c>
      <c r="G260" s="215"/>
      <c r="H260" s="215"/>
      <c r="I260" s="215"/>
      <c r="J260" s="121" t="s">
        <v>115</v>
      </c>
      <c r="K260" s="166">
        <v>15</v>
      </c>
      <c r="L260" s="166"/>
      <c r="M260" s="216">
        <f t="shared" ref="M260:M264" si="35">ROUND(K260*L260,2)</f>
        <v>0</v>
      </c>
      <c r="N260" s="216"/>
      <c r="O260" s="216"/>
      <c r="P260" s="216"/>
      <c r="Q260" s="122"/>
      <c r="S260" s="123"/>
      <c r="T260" s="39"/>
      <c r="U260" s="124"/>
      <c r="V260" s="124"/>
      <c r="W260" s="124"/>
      <c r="X260" s="124"/>
      <c r="Y260" s="124"/>
      <c r="Z260" s="125"/>
      <c r="AQ260" s="18"/>
      <c r="AS260" s="18"/>
      <c r="AT260" s="18"/>
      <c r="AX260" s="18"/>
      <c r="BD260" s="126"/>
      <c r="BE260" s="126"/>
      <c r="BF260" s="126"/>
      <c r="BG260" s="126"/>
      <c r="BH260" s="126"/>
      <c r="BI260" s="18"/>
      <c r="BJ260" s="126"/>
      <c r="BK260" s="18"/>
      <c r="BL260" s="18"/>
    </row>
    <row r="261" spans="2:64" s="1" customFormat="1" ht="27" customHeight="1" x14ac:dyDescent="0.3">
      <c r="B261" s="118"/>
      <c r="C261" s="119"/>
      <c r="D261" s="119"/>
      <c r="E261" s="120" t="s">
        <v>501</v>
      </c>
      <c r="F261" s="215" t="s">
        <v>410</v>
      </c>
      <c r="G261" s="215"/>
      <c r="H261" s="215"/>
      <c r="I261" s="215"/>
      <c r="J261" s="121" t="s">
        <v>115</v>
      </c>
      <c r="K261" s="166">
        <v>1</v>
      </c>
      <c r="L261" s="166"/>
      <c r="M261" s="216">
        <f t="shared" si="35"/>
        <v>0</v>
      </c>
      <c r="N261" s="216"/>
      <c r="O261" s="216"/>
      <c r="P261" s="216"/>
      <c r="Q261" s="122"/>
      <c r="S261" s="123"/>
      <c r="T261" s="39"/>
      <c r="U261" s="124"/>
      <c r="V261" s="124"/>
      <c r="W261" s="124"/>
      <c r="X261" s="124"/>
      <c r="Y261" s="124"/>
      <c r="Z261" s="125"/>
      <c r="AQ261" s="18"/>
      <c r="AS261" s="18"/>
      <c r="AT261" s="18"/>
      <c r="AX261" s="18"/>
      <c r="BD261" s="126"/>
      <c r="BE261" s="126"/>
      <c r="BF261" s="126"/>
      <c r="BG261" s="126"/>
      <c r="BH261" s="126"/>
      <c r="BI261" s="18"/>
      <c r="BJ261" s="126"/>
      <c r="BK261" s="18"/>
      <c r="BL261" s="18"/>
    </row>
    <row r="262" spans="2:64" s="1" customFormat="1" ht="27" customHeight="1" x14ac:dyDescent="0.3">
      <c r="B262" s="118"/>
      <c r="C262" s="119"/>
      <c r="D262" s="119"/>
      <c r="E262" s="120" t="s">
        <v>502</v>
      </c>
      <c r="F262" s="215" t="s">
        <v>411</v>
      </c>
      <c r="G262" s="215"/>
      <c r="H262" s="215"/>
      <c r="I262" s="215"/>
      <c r="J262" s="121" t="s">
        <v>311</v>
      </c>
      <c r="K262" s="166">
        <v>1</v>
      </c>
      <c r="L262" s="166"/>
      <c r="M262" s="216">
        <f t="shared" si="35"/>
        <v>0</v>
      </c>
      <c r="N262" s="216"/>
      <c r="O262" s="216"/>
      <c r="P262" s="216"/>
      <c r="Q262" s="122"/>
      <c r="S262" s="123"/>
      <c r="T262" s="39"/>
      <c r="U262" s="124"/>
      <c r="V262" s="124"/>
      <c r="W262" s="124"/>
      <c r="X262" s="124"/>
      <c r="Y262" s="124"/>
      <c r="Z262" s="125"/>
      <c r="AQ262" s="18"/>
      <c r="AS262" s="18"/>
      <c r="AT262" s="18"/>
      <c r="AX262" s="18"/>
      <c r="BD262" s="126"/>
      <c r="BE262" s="126"/>
      <c r="BF262" s="126"/>
      <c r="BG262" s="126"/>
      <c r="BH262" s="126"/>
      <c r="BI262" s="18"/>
      <c r="BJ262" s="126"/>
      <c r="BK262" s="18"/>
      <c r="BL262" s="18"/>
    </row>
    <row r="263" spans="2:64" s="1" customFormat="1" ht="16.2" customHeight="1" x14ac:dyDescent="0.3">
      <c r="B263" s="118"/>
      <c r="C263" s="119"/>
      <c r="D263" s="119"/>
      <c r="E263" s="120" t="s">
        <v>503</v>
      </c>
      <c r="F263" s="215" t="s">
        <v>412</v>
      </c>
      <c r="G263" s="215"/>
      <c r="H263" s="215"/>
      <c r="I263" s="215"/>
      <c r="J263" s="121" t="s">
        <v>414</v>
      </c>
      <c r="K263" s="166">
        <v>14</v>
      </c>
      <c r="L263" s="166"/>
      <c r="M263" s="216">
        <f t="shared" si="35"/>
        <v>0</v>
      </c>
      <c r="N263" s="216"/>
      <c r="O263" s="216"/>
      <c r="P263" s="216"/>
      <c r="Q263" s="122"/>
      <c r="S263" s="123"/>
      <c r="T263" s="39"/>
      <c r="U263" s="124"/>
      <c r="V263" s="124"/>
      <c r="W263" s="124"/>
      <c r="X263" s="124"/>
      <c r="Y263" s="124"/>
      <c r="Z263" s="125"/>
      <c r="AQ263" s="18"/>
      <c r="AS263" s="18"/>
      <c r="AT263" s="18"/>
      <c r="AX263" s="18"/>
      <c r="BD263" s="126"/>
      <c r="BE263" s="126"/>
      <c r="BF263" s="126"/>
      <c r="BG263" s="126"/>
      <c r="BH263" s="126"/>
      <c r="BI263" s="18"/>
      <c r="BJ263" s="126"/>
      <c r="BK263" s="18"/>
      <c r="BL263" s="18"/>
    </row>
    <row r="264" spans="2:64" s="1" customFormat="1" ht="18" customHeight="1" x14ac:dyDescent="0.3">
      <c r="B264" s="118"/>
      <c r="C264" s="119"/>
      <c r="D264" s="119"/>
      <c r="E264" s="120" t="s">
        <v>504</v>
      </c>
      <c r="F264" s="215" t="s">
        <v>413</v>
      </c>
      <c r="G264" s="215"/>
      <c r="H264" s="215"/>
      <c r="I264" s="215"/>
      <c r="J264" s="121" t="s">
        <v>414</v>
      </c>
      <c r="K264" s="166">
        <v>14</v>
      </c>
      <c r="L264" s="166"/>
      <c r="M264" s="216">
        <f t="shared" si="35"/>
        <v>0</v>
      </c>
      <c r="N264" s="216"/>
      <c r="O264" s="216"/>
      <c r="P264" s="216"/>
      <c r="Q264" s="122"/>
      <c r="S264" s="123"/>
      <c r="T264" s="39"/>
      <c r="U264" s="124"/>
      <c r="V264" s="124"/>
      <c r="W264" s="124"/>
      <c r="X264" s="124"/>
      <c r="Y264" s="124"/>
      <c r="Z264" s="125"/>
      <c r="AQ264" s="18"/>
      <c r="AS264" s="18"/>
      <c r="AT264" s="18"/>
      <c r="AX264" s="18"/>
      <c r="BD264" s="126"/>
      <c r="BE264" s="126"/>
      <c r="BF264" s="126"/>
      <c r="BG264" s="126"/>
      <c r="BH264" s="126"/>
      <c r="BI264" s="18"/>
      <c r="BJ264" s="126"/>
      <c r="BK264" s="18"/>
      <c r="BL264" s="18"/>
    </row>
    <row r="265" spans="2:64" s="1" customFormat="1" ht="18" customHeight="1" x14ac:dyDescent="0.3">
      <c r="B265" s="118"/>
      <c r="C265" s="119"/>
      <c r="D265" s="119"/>
      <c r="E265" s="120" t="s">
        <v>505</v>
      </c>
      <c r="F265" s="215" t="s">
        <v>415</v>
      </c>
      <c r="G265" s="215"/>
      <c r="H265" s="215"/>
      <c r="I265" s="215"/>
      <c r="J265" s="121" t="s">
        <v>115</v>
      </c>
      <c r="K265" s="166">
        <v>1</v>
      </c>
      <c r="L265" s="166"/>
      <c r="M265" s="216">
        <f t="shared" ref="M265:M269" si="36">ROUND(K265*L265,2)</f>
        <v>0</v>
      </c>
      <c r="N265" s="216"/>
      <c r="O265" s="216"/>
      <c r="P265" s="216"/>
      <c r="Q265" s="122"/>
      <c r="S265" s="123"/>
      <c r="T265" s="39"/>
      <c r="U265" s="124"/>
      <c r="V265" s="124"/>
      <c r="W265" s="124"/>
      <c r="X265" s="124"/>
      <c r="Y265" s="124"/>
      <c r="Z265" s="125"/>
      <c r="AQ265" s="18"/>
      <c r="AS265" s="18"/>
      <c r="AT265" s="18"/>
      <c r="AX265" s="18"/>
      <c r="BD265" s="126"/>
      <c r="BE265" s="126"/>
      <c r="BF265" s="126"/>
      <c r="BG265" s="126"/>
      <c r="BH265" s="126"/>
      <c r="BI265" s="18"/>
      <c r="BJ265" s="126"/>
      <c r="BK265" s="18"/>
      <c r="BL265" s="18"/>
    </row>
    <row r="266" spans="2:64" s="1" customFormat="1" ht="34.799999999999997" customHeight="1" x14ac:dyDescent="0.3">
      <c r="B266" s="118"/>
      <c r="C266" s="119"/>
      <c r="D266" s="119"/>
      <c r="E266" s="120" t="s">
        <v>506</v>
      </c>
      <c r="F266" s="215" t="s">
        <v>416</v>
      </c>
      <c r="G266" s="215"/>
      <c r="H266" s="215"/>
      <c r="I266" s="215"/>
      <c r="J266" s="121" t="s">
        <v>115</v>
      </c>
      <c r="K266" s="166">
        <v>2</v>
      </c>
      <c r="L266" s="166"/>
      <c r="M266" s="216">
        <f t="shared" si="36"/>
        <v>0</v>
      </c>
      <c r="N266" s="216"/>
      <c r="O266" s="216"/>
      <c r="P266" s="216"/>
      <c r="Q266" s="122"/>
      <c r="S266" s="123"/>
      <c r="T266" s="39"/>
      <c r="U266" s="124"/>
      <c r="V266" s="124"/>
      <c r="W266" s="124"/>
      <c r="X266" s="124"/>
      <c r="Y266" s="124"/>
      <c r="Z266" s="125"/>
      <c r="AQ266" s="18"/>
      <c r="AS266" s="18"/>
      <c r="AT266" s="18"/>
      <c r="AX266" s="18"/>
      <c r="BD266" s="126"/>
      <c r="BE266" s="126"/>
      <c r="BF266" s="126"/>
      <c r="BG266" s="126"/>
      <c r="BH266" s="126"/>
      <c r="BI266" s="18"/>
      <c r="BJ266" s="126"/>
      <c r="BK266" s="18"/>
      <c r="BL266" s="18"/>
    </row>
    <row r="267" spans="2:64" s="1" customFormat="1" ht="34.799999999999997" customHeight="1" x14ac:dyDescent="0.3">
      <c r="B267" s="118"/>
      <c r="C267" s="119"/>
      <c r="D267" s="119"/>
      <c r="E267" s="120" t="s">
        <v>507</v>
      </c>
      <c r="F267" s="215" t="s">
        <v>417</v>
      </c>
      <c r="G267" s="215"/>
      <c r="H267" s="215"/>
      <c r="I267" s="215"/>
      <c r="J267" s="121" t="s">
        <v>115</v>
      </c>
      <c r="K267" s="166">
        <v>4</v>
      </c>
      <c r="L267" s="166"/>
      <c r="M267" s="216">
        <f t="shared" si="36"/>
        <v>0</v>
      </c>
      <c r="N267" s="216"/>
      <c r="O267" s="216"/>
      <c r="P267" s="216"/>
      <c r="Q267" s="122"/>
      <c r="S267" s="123"/>
      <c r="T267" s="39"/>
      <c r="U267" s="124"/>
      <c r="V267" s="124"/>
      <c r="W267" s="124"/>
      <c r="X267" s="124"/>
      <c r="Y267" s="124"/>
      <c r="Z267" s="125"/>
      <c r="AQ267" s="18"/>
      <c r="AS267" s="18"/>
      <c r="AT267" s="18"/>
      <c r="AX267" s="18"/>
      <c r="BD267" s="126"/>
      <c r="BE267" s="126"/>
      <c r="BF267" s="126"/>
      <c r="BG267" s="126"/>
      <c r="BH267" s="126"/>
      <c r="BI267" s="18"/>
      <c r="BJ267" s="126"/>
      <c r="BK267" s="18"/>
      <c r="BL267" s="18"/>
    </row>
    <row r="268" spans="2:64" s="1" customFormat="1" ht="34.200000000000003" customHeight="1" x14ac:dyDescent="0.3">
      <c r="B268" s="118"/>
      <c r="C268" s="119"/>
      <c r="D268" s="119"/>
      <c r="E268" s="120" t="s">
        <v>508</v>
      </c>
      <c r="F268" s="215" t="s">
        <v>418</v>
      </c>
      <c r="G268" s="215"/>
      <c r="H268" s="215"/>
      <c r="I268" s="215"/>
      <c r="J268" s="121" t="s">
        <v>115</v>
      </c>
      <c r="K268" s="166">
        <v>2</v>
      </c>
      <c r="L268" s="166"/>
      <c r="M268" s="216">
        <f t="shared" si="36"/>
        <v>0</v>
      </c>
      <c r="N268" s="216"/>
      <c r="O268" s="216"/>
      <c r="P268" s="216"/>
      <c r="Q268" s="122"/>
      <c r="S268" s="123"/>
      <c r="T268" s="39"/>
      <c r="U268" s="124"/>
      <c r="V268" s="124"/>
      <c r="W268" s="124"/>
      <c r="X268" s="124"/>
      <c r="Y268" s="124"/>
      <c r="Z268" s="125"/>
      <c r="AQ268" s="18"/>
      <c r="AS268" s="18"/>
      <c r="AT268" s="18"/>
      <c r="AX268" s="18"/>
      <c r="BD268" s="126"/>
      <c r="BE268" s="126"/>
      <c r="BF268" s="126"/>
      <c r="BG268" s="126"/>
      <c r="BH268" s="126"/>
      <c r="BI268" s="18"/>
      <c r="BJ268" s="126"/>
      <c r="BK268" s="18"/>
      <c r="BL268" s="18"/>
    </row>
    <row r="269" spans="2:64" s="1" customFormat="1" ht="34.200000000000003" customHeight="1" x14ac:dyDescent="0.3">
      <c r="B269" s="118"/>
      <c r="C269" s="119"/>
      <c r="D269" s="119"/>
      <c r="E269" s="120" t="s">
        <v>508</v>
      </c>
      <c r="F269" s="215" t="s">
        <v>419</v>
      </c>
      <c r="G269" s="215"/>
      <c r="H269" s="215"/>
      <c r="I269" s="215"/>
      <c r="J269" s="121" t="s">
        <v>115</v>
      </c>
      <c r="K269" s="166">
        <v>6</v>
      </c>
      <c r="L269" s="166"/>
      <c r="M269" s="216">
        <f t="shared" si="36"/>
        <v>0</v>
      </c>
      <c r="N269" s="216"/>
      <c r="O269" s="216"/>
      <c r="P269" s="216"/>
      <c r="Q269" s="122"/>
      <c r="S269" s="123"/>
      <c r="T269" s="39"/>
      <c r="U269" s="124"/>
      <c r="V269" s="124"/>
      <c r="W269" s="124"/>
      <c r="X269" s="124"/>
      <c r="Y269" s="124"/>
      <c r="Z269" s="125"/>
      <c r="AQ269" s="18"/>
      <c r="AS269" s="18"/>
      <c r="AT269" s="18"/>
      <c r="AX269" s="18"/>
      <c r="BD269" s="126"/>
      <c r="BE269" s="126"/>
      <c r="BF269" s="126"/>
      <c r="BG269" s="126"/>
      <c r="BH269" s="126"/>
      <c r="BI269" s="18"/>
      <c r="BJ269" s="126"/>
      <c r="BK269" s="18"/>
      <c r="BL269" s="18"/>
    </row>
    <row r="270" spans="2:64" s="1" customFormat="1" ht="23.4" customHeight="1" x14ac:dyDescent="0.3">
      <c r="B270" s="118"/>
      <c r="C270" s="172"/>
      <c r="D270" s="172"/>
      <c r="E270" s="249" t="s">
        <v>366</v>
      </c>
      <c r="F270" s="250"/>
      <c r="G270" s="250"/>
      <c r="H270" s="250"/>
      <c r="I270" s="251"/>
      <c r="J270" s="175"/>
      <c r="K270" s="176"/>
      <c r="L270" s="176"/>
      <c r="M270" s="168"/>
      <c r="N270" s="168"/>
      <c r="O270" s="168"/>
      <c r="P270" s="168"/>
      <c r="Q270" s="122"/>
      <c r="S270" s="150"/>
      <c r="T270" s="39"/>
      <c r="U270" s="124"/>
      <c r="V270" s="124"/>
      <c r="W270" s="124"/>
      <c r="X270" s="124"/>
      <c r="Y270" s="124"/>
      <c r="Z270" s="125"/>
      <c r="AQ270" s="18"/>
      <c r="AS270" s="18"/>
      <c r="AT270" s="18"/>
      <c r="AX270" s="18"/>
      <c r="BD270" s="126"/>
      <c r="BE270" s="126"/>
      <c r="BF270" s="126"/>
      <c r="BG270" s="126"/>
      <c r="BH270" s="126"/>
      <c r="BI270" s="18"/>
      <c r="BJ270" s="126"/>
      <c r="BK270" s="18"/>
      <c r="BL270" s="18"/>
    </row>
    <row r="271" spans="2:64" s="1" customFormat="1" ht="25.2" customHeight="1" x14ac:dyDescent="0.3">
      <c r="B271" s="118"/>
      <c r="C271" s="119"/>
      <c r="D271" s="119"/>
      <c r="E271" s="120" t="s">
        <v>509</v>
      </c>
      <c r="F271" s="215" t="s">
        <v>367</v>
      </c>
      <c r="G271" s="215"/>
      <c r="H271" s="215"/>
      <c r="I271" s="215"/>
      <c r="J271" s="121" t="s">
        <v>115</v>
      </c>
      <c r="K271" s="166">
        <v>1</v>
      </c>
      <c r="L271" s="166"/>
      <c r="M271" s="216">
        <f t="shared" ref="M271:M272" si="37">ROUND(K271*L271,2)</f>
        <v>0</v>
      </c>
      <c r="N271" s="216"/>
      <c r="O271" s="216"/>
      <c r="P271" s="216"/>
      <c r="Q271" s="122"/>
      <c r="S271" s="123"/>
      <c r="T271" s="39"/>
      <c r="U271" s="124"/>
      <c r="V271" s="124"/>
      <c r="W271" s="124"/>
      <c r="X271" s="124"/>
      <c r="Y271" s="124"/>
      <c r="Z271" s="125"/>
      <c r="AQ271" s="18"/>
      <c r="AS271" s="18"/>
      <c r="AT271" s="18"/>
      <c r="AX271" s="18"/>
      <c r="BD271" s="126"/>
      <c r="BE271" s="126"/>
      <c r="BF271" s="126"/>
      <c r="BG271" s="126"/>
      <c r="BH271" s="126"/>
      <c r="BI271" s="18"/>
      <c r="BJ271" s="126"/>
      <c r="BK271" s="18"/>
      <c r="BL271" s="18"/>
    </row>
    <row r="272" spans="2:64" s="1" customFormat="1" ht="29.4" customHeight="1" x14ac:dyDescent="0.3">
      <c r="B272" s="118"/>
      <c r="C272" s="119"/>
      <c r="D272" s="119"/>
      <c r="E272" s="120" t="s">
        <v>510</v>
      </c>
      <c r="F272" s="215" t="s">
        <v>368</v>
      </c>
      <c r="G272" s="215"/>
      <c r="H272" s="215"/>
      <c r="I272" s="215"/>
      <c r="J272" s="121" t="s">
        <v>120</v>
      </c>
      <c r="K272" s="166">
        <v>1</v>
      </c>
      <c r="L272" s="166"/>
      <c r="M272" s="216">
        <f t="shared" si="37"/>
        <v>0</v>
      </c>
      <c r="N272" s="216"/>
      <c r="O272" s="216"/>
      <c r="P272" s="216"/>
      <c r="Q272" s="122"/>
      <c r="S272" s="123"/>
      <c r="T272" s="39"/>
      <c r="U272" s="124"/>
      <c r="V272" s="124"/>
      <c r="W272" s="124"/>
      <c r="X272" s="124"/>
      <c r="Y272" s="124"/>
      <c r="Z272" s="125"/>
      <c r="AQ272" s="18"/>
      <c r="AS272" s="18"/>
      <c r="AT272" s="18"/>
      <c r="AX272" s="18"/>
      <c r="BD272" s="126"/>
      <c r="BE272" s="126"/>
      <c r="BF272" s="126"/>
      <c r="BG272" s="126"/>
      <c r="BH272" s="126"/>
      <c r="BI272" s="18"/>
      <c r="BJ272" s="126"/>
      <c r="BK272" s="18"/>
      <c r="BL272" s="18"/>
    </row>
    <row r="273" spans="2:64" s="1" customFormat="1" ht="23.4" customHeight="1" x14ac:dyDescent="0.3">
      <c r="B273" s="118"/>
      <c r="C273" s="172"/>
      <c r="D273" s="172"/>
      <c r="E273" s="249" t="s">
        <v>369</v>
      </c>
      <c r="F273" s="250"/>
      <c r="G273" s="250"/>
      <c r="H273" s="250"/>
      <c r="I273" s="251"/>
      <c r="J273" s="175"/>
      <c r="K273" s="176"/>
      <c r="L273" s="176"/>
      <c r="M273" s="168"/>
      <c r="N273" s="168"/>
      <c r="O273" s="168"/>
      <c r="P273" s="168"/>
      <c r="Q273" s="122"/>
      <c r="S273" s="150"/>
      <c r="T273" s="39"/>
      <c r="U273" s="124"/>
      <c r="V273" s="124"/>
      <c r="W273" s="124"/>
      <c r="X273" s="124"/>
      <c r="Y273" s="124"/>
      <c r="Z273" s="125"/>
      <c r="AQ273" s="18"/>
      <c r="AS273" s="18"/>
      <c r="AT273" s="18"/>
      <c r="AX273" s="18"/>
      <c r="BD273" s="126"/>
      <c r="BE273" s="126"/>
      <c r="BF273" s="126"/>
      <c r="BG273" s="126"/>
      <c r="BH273" s="126"/>
      <c r="BI273" s="18"/>
      <c r="BJ273" s="126"/>
      <c r="BK273" s="18"/>
      <c r="BL273" s="18"/>
    </row>
    <row r="274" spans="2:64" s="1" customFormat="1" ht="16.2" customHeight="1" x14ac:dyDescent="0.3">
      <c r="B274" s="118"/>
      <c r="C274" s="119"/>
      <c r="D274" s="119"/>
      <c r="E274" s="120" t="s">
        <v>116</v>
      </c>
      <c r="F274" s="215" t="s">
        <v>370</v>
      </c>
      <c r="G274" s="215"/>
      <c r="H274" s="215"/>
      <c r="I274" s="215"/>
      <c r="J274" s="121" t="s">
        <v>120</v>
      </c>
      <c r="K274" s="166">
        <v>1</v>
      </c>
      <c r="L274" s="166"/>
      <c r="M274" s="216">
        <f t="shared" ref="M274" si="38">ROUND(K274*L274,2)</f>
        <v>0</v>
      </c>
      <c r="N274" s="216"/>
      <c r="O274" s="216"/>
      <c r="P274" s="216"/>
      <c r="Q274" s="122"/>
      <c r="S274" s="123"/>
      <c r="T274" s="39"/>
      <c r="U274" s="124"/>
      <c r="V274" s="124"/>
      <c r="W274" s="124"/>
      <c r="X274" s="124"/>
      <c r="Y274" s="124"/>
      <c r="Z274" s="125"/>
      <c r="AQ274" s="18"/>
      <c r="AS274" s="18"/>
      <c r="AT274" s="18"/>
      <c r="AX274" s="18"/>
      <c r="BD274" s="126"/>
      <c r="BE274" s="126"/>
      <c r="BF274" s="126"/>
      <c r="BG274" s="126"/>
      <c r="BH274" s="126"/>
      <c r="BI274" s="18"/>
      <c r="BJ274" s="126"/>
      <c r="BK274" s="18"/>
      <c r="BL274" s="18"/>
    </row>
    <row r="275" spans="2:64" s="1" customFormat="1" ht="16.2" customHeight="1" x14ac:dyDescent="0.3">
      <c r="B275" s="118"/>
      <c r="C275" s="119"/>
      <c r="D275" s="119"/>
      <c r="E275" s="120" t="s">
        <v>511</v>
      </c>
      <c r="F275" s="215" t="s">
        <v>371</v>
      </c>
      <c r="G275" s="215"/>
      <c r="H275" s="215"/>
      <c r="I275" s="215"/>
      <c r="J275" s="121" t="s">
        <v>120</v>
      </c>
      <c r="K275" s="166">
        <v>1</v>
      </c>
      <c r="L275" s="166"/>
      <c r="M275" s="216">
        <f t="shared" ref="M275" si="39">ROUND(K275*L275,2)</f>
        <v>0</v>
      </c>
      <c r="N275" s="216"/>
      <c r="O275" s="216"/>
      <c r="P275" s="216"/>
      <c r="Q275" s="122"/>
      <c r="S275" s="123"/>
      <c r="T275" s="39"/>
      <c r="U275" s="124"/>
      <c r="V275" s="124"/>
      <c r="W275" s="124"/>
      <c r="X275" s="124"/>
      <c r="Y275" s="124"/>
      <c r="Z275" s="125"/>
      <c r="AQ275" s="18"/>
      <c r="AS275" s="18"/>
      <c r="AT275" s="18"/>
      <c r="AX275" s="18"/>
      <c r="BD275" s="126"/>
      <c r="BE275" s="126"/>
      <c r="BF275" s="126"/>
      <c r="BG275" s="126"/>
      <c r="BH275" s="126"/>
      <c r="BI275" s="18"/>
      <c r="BJ275" s="126"/>
      <c r="BK275" s="18"/>
      <c r="BL275" s="18"/>
    </row>
    <row r="276" spans="2:64" s="1" customFormat="1" ht="23.4" customHeight="1" x14ac:dyDescent="0.3">
      <c r="B276" s="118"/>
      <c r="C276" s="172"/>
      <c r="D276" s="172"/>
      <c r="E276" s="249" t="s">
        <v>372</v>
      </c>
      <c r="F276" s="250"/>
      <c r="G276" s="250"/>
      <c r="H276" s="250"/>
      <c r="I276" s="251"/>
      <c r="J276" s="175"/>
      <c r="K276" s="176"/>
      <c r="L276" s="176"/>
      <c r="M276" s="168"/>
      <c r="N276" s="168"/>
      <c r="O276" s="168"/>
      <c r="P276" s="168"/>
      <c r="Q276" s="122"/>
      <c r="S276" s="150"/>
      <c r="T276" s="39"/>
      <c r="U276" s="124"/>
      <c r="V276" s="124"/>
      <c r="W276" s="124"/>
      <c r="X276" s="124"/>
      <c r="Y276" s="124"/>
      <c r="Z276" s="125"/>
      <c r="AQ276" s="18"/>
      <c r="AS276" s="18"/>
      <c r="AT276" s="18"/>
      <c r="AX276" s="18"/>
      <c r="BD276" s="126"/>
      <c r="BE276" s="126"/>
      <c r="BF276" s="126"/>
      <c r="BG276" s="126"/>
      <c r="BH276" s="126"/>
      <c r="BI276" s="18"/>
      <c r="BJ276" s="126"/>
      <c r="BK276" s="18"/>
      <c r="BL276" s="18"/>
    </row>
    <row r="277" spans="2:64" s="1" customFormat="1" ht="26.4" customHeight="1" x14ac:dyDescent="0.3">
      <c r="B277" s="118"/>
      <c r="C277" s="119"/>
      <c r="D277" s="119"/>
      <c r="E277" s="120" t="s">
        <v>178</v>
      </c>
      <c r="F277" s="215" t="s">
        <v>420</v>
      </c>
      <c r="G277" s="215"/>
      <c r="H277" s="215"/>
      <c r="I277" s="215"/>
      <c r="J277" s="121" t="s">
        <v>126</v>
      </c>
      <c r="K277" s="166">
        <v>72</v>
      </c>
      <c r="L277" s="166"/>
      <c r="M277" s="216">
        <f t="shared" ref="M277" si="40">ROUND(K277*L277,2)</f>
        <v>0</v>
      </c>
      <c r="N277" s="216"/>
      <c r="O277" s="216"/>
      <c r="P277" s="216"/>
      <c r="Q277" s="122"/>
      <c r="S277" s="123"/>
      <c r="T277" s="39"/>
      <c r="U277" s="124"/>
      <c r="V277" s="124"/>
      <c r="W277" s="124"/>
      <c r="X277" s="124"/>
      <c r="Y277" s="124"/>
      <c r="Z277" s="125"/>
      <c r="AQ277" s="18"/>
      <c r="AS277" s="18"/>
      <c r="AT277" s="18"/>
      <c r="AX277" s="18"/>
      <c r="BD277" s="126"/>
      <c r="BE277" s="126"/>
      <c r="BF277" s="126"/>
      <c r="BG277" s="126"/>
      <c r="BH277" s="126"/>
      <c r="BI277" s="18"/>
      <c r="BJ277" s="126"/>
      <c r="BK277" s="18"/>
      <c r="BL277" s="18"/>
    </row>
    <row r="278" spans="2:64" x14ac:dyDescent="0.3">
      <c r="B278" s="169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1"/>
    </row>
  </sheetData>
  <mergeCells count="365">
    <mergeCell ref="F126:I126"/>
    <mergeCell ref="M126:P126"/>
    <mergeCell ref="F127:I127"/>
    <mergeCell ref="F131:I131"/>
    <mergeCell ref="M131:P131"/>
    <mergeCell ref="F132:I132"/>
    <mergeCell ref="M132:P132"/>
    <mergeCell ref="F133:I133"/>
    <mergeCell ref="M133:P133"/>
    <mergeCell ref="M127:P127"/>
    <mergeCell ref="F128:I128"/>
    <mergeCell ref="M128:P128"/>
    <mergeCell ref="F125:I125"/>
    <mergeCell ref="M125:P125"/>
    <mergeCell ref="F121:I121"/>
    <mergeCell ref="F123:I123"/>
    <mergeCell ref="M123:P123"/>
    <mergeCell ref="F124:I124"/>
    <mergeCell ref="M122:P122"/>
    <mergeCell ref="M124:P124"/>
    <mergeCell ref="F113:I113"/>
    <mergeCell ref="M113:P113"/>
    <mergeCell ref="E114:I114"/>
    <mergeCell ref="M116:P116"/>
    <mergeCell ref="M117:P117"/>
    <mergeCell ref="F118:I118"/>
    <mergeCell ref="M118:P118"/>
    <mergeCell ref="F115:I115"/>
    <mergeCell ref="F117:I117"/>
    <mergeCell ref="E116:I116"/>
    <mergeCell ref="E122:I122"/>
    <mergeCell ref="M119:P119"/>
    <mergeCell ref="M91:P91"/>
    <mergeCell ref="L93:P93"/>
    <mergeCell ref="C99:P99"/>
    <mergeCell ref="F101:O101"/>
    <mergeCell ref="F120:I120"/>
    <mergeCell ref="M120:P120"/>
    <mergeCell ref="M121:P121"/>
    <mergeCell ref="F119:I119"/>
    <mergeCell ref="M87:P87"/>
    <mergeCell ref="M88:P88"/>
    <mergeCell ref="M89:P89"/>
    <mergeCell ref="M110:P110"/>
    <mergeCell ref="F102:O102"/>
    <mergeCell ref="M104:O104"/>
    <mergeCell ref="M106:P106"/>
    <mergeCell ref="M107:P107"/>
    <mergeCell ref="F109:I109"/>
    <mergeCell ref="M109:P109"/>
    <mergeCell ref="M111:P111"/>
    <mergeCell ref="M112:P112"/>
    <mergeCell ref="M114:P114"/>
    <mergeCell ref="M115:P115"/>
    <mergeCell ref="L38:O38"/>
    <mergeCell ref="M86:P86"/>
    <mergeCell ref="F76:O76"/>
    <mergeCell ref="F77:O77"/>
    <mergeCell ref="M79:O79"/>
    <mergeCell ref="M81:P81"/>
    <mergeCell ref="M82:P82"/>
    <mergeCell ref="C84:G84"/>
    <mergeCell ref="M84:P84"/>
    <mergeCell ref="H32:J32"/>
    <mergeCell ref="M32:O32"/>
    <mergeCell ref="H33:J33"/>
    <mergeCell ref="M33:O33"/>
    <mergeCell ref="H34:J34"/>
    <mergeCell ref="M34:O34"/>
    <mergeCell ref="H35:J35"/>
    <mergeCell ref="M35:O35"/>
    <mergeCell ref="H36:J36"/>
    <mergeCell ref="M36:O36"/>
    <mergeCell ref="F7:O7"/>
    <mergeCell ref="E129:I129"/>
    <mergeCell ref="M129:P129"/>
    <mergeCell ref="F130:I130"/>
    <mergeCell ref="M130:P130"/>
    <mergeCell ref="H1:K1"/>
    <mergeCell ref="C2:P2"/>
    <mergeCell ref="R2:AB2"/>
    <mergeCell ref="C4:P4"/>
    <mergeCell ref="F6:O6"/>
    <mergeCell ref="M28:O28"/>
    <mergeCell ref="N9:O9"/>
    <mergeCell ref="N11:O11"/>
    <mergeCell ref="N12:O12"/>
    <mergeCell ref="N14:O14"/>
    <mergeCell ref="N15:O15"/>
    <mergeCell ref="N17:O17"/>
    <mergeCell ref="N18:O18"/>
    <mergeCell ref="N20:O20"/>
    <mergeCell ref="N21:O21"/>
    <mergeCell ref="E24:L24"/>
    <mergeCell ref="M27:O27"/>
    <mergeCell ref="C74:P74"/>
    <mergeCell ref="M30:O30"/>
    <mergeCell ref="F137:I137"/>
    <mergeCell ref="M137:P137"/>
    <mergeCell ref="F138:I138"/>
    <mergeCell ref="M138:P138"/>
    <mergeCell ref="F139:I139"/>
    <mergeCell ref="M139:P139"/>
    <mergeCell ref="M134:P134"/>
    <mergeCell ref="F135:I135"/>
    <mergeCell ref="M135:P135"/>
    <mergeCell ref="F136:I136"/>
    <mergeCell ref="M136:P136"/>
    <mergeCell ref="F134:I134"/>
    <mergeCell ref="F143:I143"/>
    <mergeCell ref="M143:P143"/>
    <mergeCell ref="F144:I144"/>
    <mergeCell ref="M144:P144"/>
    <mergeCell ref="M145:P145"/>
    <mergeCell ref="F145:I145"/>
    <mergeCell ref="F140:I140"/>
    <mergeCell ref="M140:P140"/>
    <mergeCell ref="F141:I141"/>
    <mergeCell ref="M141:P141"/>
    <mergeCell ref="F142:I142"/>
    <mergeCell ref="M142:P142"/>
    <mergeCell ref="E151:I151"/>
    <mergeCell ref="F152:I152"/>
    <mergeCell ref="M152:P152"/>
    <mergeCell ref="F153:I153"/>
    <mergeCell ref="M153:P153"/>
    <mergeCell ref="F146:I146"/>
    <mergeCell ref="F147:I147"/>
    <mergeCell ref="F148:I148"/>
    <mergeCell ref="F149:I149"/>
    <mergeCell ref="F150:I150"/>
    <mergeCell ref="M146:P146"/>
    <mergeCell ref="M147:P147"/>
    <mergeCell ref="M148:P148"/>
    <mergeCell ref="M149:P149"/>
    <mergeCell ref="M150:P150"/>
    <mergeCell ref="E157:I157"/>
    <mergeCell ref="F158:I158"/>
    <mergeCell ref="M158:P158"/>
    <mergeCell ref="F159:I159"/>
    <mergeCell ref="M159:P159"/>
    <mergeCell ref="F154:I154"/>
    <mergeCell ref="M154:P154"/>
    <mergeCell ref="F155:I155"/>
    <mergeCell ref="M155:P155"/>
    <mergeCell ref="F156:I156"/>
    <mergeCell ref="M156:P156"/>
    <mergeCell ref="F163:I163"/>
    <mergeCell ref="M163:P163"/>
    <mergeCell ref="F164:I164"/>
    <mergeCell ref="M164:P164"/>
    <mergeCell ref="F165:I165"/>
    <mergeCell ref="M165:P165"/>
    <mergeCell ref="F160:I160"/>
    <mergeCell ref="M160:P160"/>
    <mergeCell ref="F161:I161"/>
    <mergeCell ref="M161:P161"/>
    <mergeCell ref="F162:I162"/>
    <mergeCell ref="M162:P162"/>
    <mergeCell ref="F169:I169"/>
    <mergeCell ref="M169:P169"/>
    <mergeCell ref="F170:I170"/>
    <mergeCell ref="M170:P170"/>
    <mergeCell ref="F171:I171"/>
    <mergeCell ref="M171:P171"/>
    <mergeCell ref="F166:I166"/>
    <mergeCell ref="M166:P166"/>
    <mergeCell ref="F167:I167"/>
    <mergeCell ref="M167:P167"/>
    <mergeCell ref="F168:I168"/>
    <mergeCell ref="M168:P168"/>
    <mergeCell ref="F175:I175"/>
    <mergeCell ref="M175:P175"/>
    <mergeCell ref="F176:I176"/>
    <mergeCell ref="M176:P176"/>
    <mergeCell ref="F177:I177"/>
    <mergeCell ref="M177:P177"/>
    <mergeCell ref="E172:I172"/>
    <mergeCell ref="F173:I173"/>
    <mergeCell ref="M173:P173"/>
    <mergeCell ref="F174:I174"/>
    <mergeCell ref="M174:P174"/>
    <mergeCell ref="F181:I181"/>
    <mergeCell ref="M181:P181"/>
    <mergeCell ref="F182:I182"/>
    <mergeCell ref="M182:P182"/>
    <mergeCell ref="F183:I183"/>
    <mergeCell ref="M183:P183"/>
    <mergeCell ref="F178:I178"/>
    <mergeCell ref="M178:P178"/>
    <mergeCell ref="F179:I179"/>
    <mergeCell ref="M179:P179"/>
    <mergeCell ref="F180:I180"/>
    <mergeCell ref="M180:P180"/>
    <mergeCell ref="F187:I187"/>
    <mergeCell ref="M187:P187"/>
    <mergeCell ref="F188:I188"/>
    <mergeCell ref="M188:P188"/>
    <mergeCell ref="F189:I189"/>
    <mergeCell ref="M189:P189"/>
    <mergeCell ref="F184:I184"/>
    <mergeCell ref="M184:P184"/>
    <mergeCell ref="F185:I185"/>
    <mergeCell ref="M185:P185"/>
    <mergeCell ref="F186:I186"/>
    <mergeCell ref="M186:P186"/>
    <mergeCell ref="E193:I193"/>
    <mergeCell ref="F194:I194"/>
    <mergeCell ref="M194:P194"/>
    <mergeCell ref="F195:I195"/>
    <mergeCell ref="M195:P195"/>
    <mergeCell ref="E190:I190"/>
    <mergeCell ref="F191:I191"/>
    <mergeCell ref="M191:P191"/>
    <mergeCell ref="F192:I192"/>
    <mergeCell ref="M192:P192"/>
    <mergeCell ref="E202:I202"/>
    <mergeCell ref="F203:I203"/>
    <mergeCell ref="M203:P203"/>
    <mergeCell ref="E204:I204"/>
    <mergeCell ref="F205:I205"/>
    <mergeCell ref="M205:P205"/>
    <mergeCell ref="E196:I196"/>
    <mergeCell ref="F197:I197"/>
    <mergeCell ref="M197:P197"/>
    <mergeCell ref="F198:I198"/>
    <mergeCell ref="M198:P198"/>
    <mergeCell ref="M200:P200"/>
    <mergeCell ref="F201:I201"/>
    <mergeCell ref="M201:P201"/>
    <mergeCell ref="F209:I209"/>
    <mergeCell ref="M209:P209"/>
    <mergeCell ref="F210:I210"/>
    <mergeCell ref="M210:P210"/>
    <mergeCell ref="F211:I211"/>
    <mergeCell ref="M211:P211"/>
    <mergeCell ref="F206:I206"/>
    <mergeCell ref="M206:P206"/>
    <mergeCell ref="F207:I207"/>
    <mergeCell ref="M207:P207"/>
    <mergeCell ref="E208:I208"/>
    <mergeCell ref="F215:I215"/>
    <mergeCell ref="M215:P215"/>
    <mergeCell ref="F216:I216"/>
    <mergeCell ref="M216:P216"/>
    <mergeCell ref="F217:I217"/>
    <mergeCell ref="M217:P217"/>
    <mergeCell ref="F212:I212"/>
    <mergeCell ref="M212:P212"/>
    <mergeCell ref="E213:I213"/>
    <mergeCell ref="F214:I214"/>
    <mergeCell ref="M214:P214"/>
    <mergeCell ref="F221:I221"/>
    <mergeCell ref="M221:P221"/>
    <mergeCell ref="F222:I222"/>
    <mergeCell ref="M222:P222"/>
    <mergeCell ref="F223:I223"/>
    <mergeCell ref="M223:P223"/>
    <mergeCell ref="E218:I218"/>
    <mergeCell ref="F219:I219"/>
    <mergeCell ref="M219:P219"/>
    <mergeCell ref="F220:I220"/>
    <mergeCell ref="M220:P220"/>
    <mergeCell ref="F227:I227"/>
    <mergeCell ref="M227:P227"/>
    <mergeCell ref="F228:I228"/>
    <mergeCell ref="M228:P228"/>
    <mergeCell ref="F229:I229"/>
    <mergeCell ref="M229:P229"/>
    <mergeCell ref="F224:I224"/>
    <mergeCell ref="M224:P224"/>
    <mergeCell ref="F225:I225"/>
    <mergeCell ref="M225:P225"/>
    <mergeCell ref="E226:I226"/>
    <mergeCell ref="F233:I233"/>
    <mergeCell ref="M233:P233"/>
    <mergeCell ref="F234:I234"/>
    <mergeCell ref="M234:P234"/>
    <mergeCell ref="F235:I235"/>
    <mergeCell ref="M235:P235"/>
    <mergeCell ref="F230:I230"/>
    <mergeCell ref="M230:P230"/>
    <mergeCell ref="F231:I231"/>
    <mergeCell ref="M231:P231"/>
    <mergeCell ref="F232:I232"/>
    <mergeCell ref="M232:P232"/>
    <mergeCell ref="F239:I239"/>
    <mergeCell ref="M239:P239"/>
    <mergeCell ref="F240:I240"/>
    <mergeCell ref="M240:P240"/>
    <mergeCell ref="F241:I241"/>
    <mergeCell ref="M241:P241"/>
    <mergeCell ref="F236:I236"/>
    <mergeCell ref="M236:P236"/>
    <mergeCell ref="F237:I237"/>
    <mergeCell ref="M237:P237"/>
    <mergeCell ref="F238:I238"/>
    <mergeCell ref="M238:P238"/>
    <mergeCell ref="F245:I245"/>
    <mergeCell ref="M245:P245"/>
    <mergeCell ref="F246:I246"/>
    <mergeCell ref="M246:P246"/>
    <mergeCell ref="F247:I247"/>
    <mergeCell ref="M247:P247"/>
    <mergeCell ref="F242:I242"/>
    <mergeCell ref="M242:P242"/>
    <mergeCell ref="F243:I243"/>
    <mergeCell ref="M243:P243"/>
    <mergeCell ref="E244:I244"/>
    <mergeCell ref="F251:I251"/>
    <mergeCell ref="M251:P251"/>
    <mergeCell ref="F252:I252"/>
    <mergeCell ref="M252:P252"/>
    <mergeCell ref="F253:I253"/>
    <mergeCell ref="M253:P253"/>
    <mergeCell ref="F248:I248"/>
    <mergeCell ref="M248:P248"/>
    <mergeCell ref="F249:I249"/>
    <mergeCell ref="M249:P249"/>
    <mergeCell ref="F250:I250"/>
    <mergeCell ref="M250:P250"/>
    <mergeCell ref="F257:I257"/>
    <mergeCell ref="M257:P257"/>
    <mergeCell ref="E258:I258"/>
    <mergeCell ref="F259:I259"/>
    <mergeCell ref="M259:P259"/>
    <mergeCell ref="F254:I254"/>
    <mergeCell ref="M254:P254"/>
    <mergeCell ref="F255:I255"/>
    <mergeCell ref="M255:P255"/>
    <mergeCell ref="F256:I256"/>
    <mergeCell ref="M256:P256"/>
    <mergeCell ref="F263:I263"/>
    <mergeCell ref="M263:P263"/>
    <mergeCell ref="F264:I264"/>
    <mergeCell ref="M264:P264"/>
    <mergeCell ref="F260:I260"/>
    <mergeCell ref="M260:P260"/>
    <mergeCell ref="F261:I261"/>
    <mergeCell ref="M261:P261"/>
    <mergeCell ref="F262:I262"/>
    <mergeCell ref="M262:P262"/>
    <mergeCell ref="F268:I268"/>
    <mergeCell ref="M268:P268"/>
    <mergeCell ref="F269:I269"/>
    <mergeCell ref="M269:P269"/>
    <mergeCell ref="E270:I270"/>
    <mergeCell ref="F265:I265"/>
    <mergeCell ref="M265:P265"/>
    <mergeCell ref="F266:I266"/>
    <mergeCell ref="M266:P266"/>
    <mergeCell ref="F267:I267"/>
    <mergeCell ref="M267:P267"/>
    <mergeCell ref="F277:I277"/>
    <mergeCell ref="M277:P277"/>
    <mergeCell ref="F274:I274"/>
    <mergeCell ref="M274:P274"/>
    <mergeCell ref="F275:I275"/>
    <mergeCell ref="M275:P275"/>
    <mergeCell ref="E276:I276"/>
    <mergeCell ref="F271:I271"/>
    <mergeCell ref="M271:P271"/>
    <mergeCell ref="F272:I272"/>
    <mergeCell ref="M272:P272"/>
    <mergeCell ref="E273:I273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R1:S1" location="'Rekapitulácia stavby'!C2" display="Rekapitulácia stavby"/>
  </hyperlinks>
  <pageMargins left="0.58333330000000005" right="0.58333330000000005" top="0.5" bottom="0.46666669999999999" header="0" footer="0"/>
  <pageSetup paperSize="9" scale="97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0"/>
  <sheetViews>
    <sheetView showGridLines="0" workbookViewId="0">
      <pane ySplit="1" topLeftCell="A103" activePane="bottomLeft" state="frozen"/>
      <selection pane="bottomLeft" activeCell="L113" sqref="L113"/>
    </sheetView>
  </sheetViews>
  <sheetFormatPr defaultRowHeight="12" x14ac:dyDescent="0.3"/>
  <cols>
    <col min="1" max="1" width="8.28515625" style="153" customWidth="1"/>
    <col min="2" max="2" width="1.7109375" style="153" customWidth="1"/>
    <col min="3" max="3" width="4.140625" style="153" customWidth="1"/>
    <col min="4" max="4" width="4.28515625" style="153" customWidth="1"/>
    <col min="5" max="5" width="17.140625" style="153" customWidth="1"/>
    <col min="6" max="7" width="11.140625" style="153" customWidth="1"/>
    <col min="8" max="8" width="12.42578125" style="153" customWidth="1"/>
    <col min="9" max="9" width="7" style="153" customWidth="1"/>
    <col min="10" max="10" width="5.140625" style="153" customWidth="1"/>
    <col min="11" max="11" width="11.42578125" style="153" customWidth="1"/>
    <col min="12" max="12" width="12" style="153" customWidth="1"/>
    <col min="13" max="13" width="6" style="153" customWidth="1"/>
    <col min="14" max="14" width="2" style="153" customWidth="1"/>
    <col min="15" max="15" width="12.42578125" style="153" customWidth="1"/>
    <col min="16" max="16" width="4.140625" style="153" customWidth="1"/>
    <col min="17" max="17" width="1.7109375" style="153" customWidth="1"/>
    <col min="18" max="18" width="8.140625" style="153" customWidth="1"/>
    <col min="19" max="19" width="29.7109375" style="153" hidden="1" customWidth="1"/>
    <col min="20" max="20" width="16.28515625" style="153" hidden="1" customWidth="1"/>
    <col min="21" max="21" width="12.28515625" style="153" hidden="1" customWidth="1"/>
    <col min="22" max="22" width="16.28515625" style="153" hidden="1" customWidth="1"/>
    <col min="23" max="23" width="12.140625" style="153" hidden="1" customWidth="1"/>
    <col min="24" max="24" width="15" style="153" hidden="1" customWidth="1"/>
    <col min="25" max="25" width="11" style="153" hidden="1" customWidth="1"/>
    <col min="26" max="26" width="15" style="153" hidden="1" customWidth="1"/>
    <col min="27" max="27" width="16.28515625" style="153" hidden="1" customWidth="1"/>
    <col min="28" max="28" width="11" style="153" customWidth="1"/>
    <col min="29" max="29" width="15" style="153" customWidth="1"/>
    <col min="30" max="30" width="16.28515625" style="153" customWidth="1"/>
    <col min="31" max="61" width="9.140625" style="153"/>
    <col min="62" max="62" width="14.42578125" style="153" customWidth="1"/>
    <col min="63" max="64" width="5" style="153" customWidth="1"/>
    <col min="65" max="16384" width="9.140625" style="153"/>
  </cols>
  <sheetData>
    <row r="1" spans="1:65" ht="21.75" customHeight="1" x14ac:dyDescent="0.3">
      <c r="A1" s="85"/>
      <c r="B1" s="13"/>
      <c r="C1" s="13"/>
      <c r="D1" s="14" t="s">
        <v>1</v>
      </c>
      <c r="E1" s="13"/>
      <c r="F1" s="15" t="s">
        <v>68</v>
      </c>
      <c r="G1" s="15"/>
      <c r="H1" s="227" t="s">
        <v>69</v>
      </c>
      <c r="I1" s="227"/>
      <c r="J1" s="227"/>
      <c r="K1" s="227"/>
      <c r="L1" s="15" t="s">
        <v>70</v>
      </c>
      <c r="M1" s="13"/>
      <c r="N1" s="14" t="s">
        <v>71</v>
      </c>
      <c r="O1" s="13"/>
      <c r="P1" s="13"/>
      <c r="Q1" s="13"/>
      <c r="R1" s="15" t="s">
        <v>72</v>
      </c>
      <c r="S1" s="15"/>
      <c r="T1" s="85"/>
      <c r="U1" s="85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36.9" customHeight="1" x14ac:dyDescent="0.3">
      <c r="C2" s="207" t="s">
        <v>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R2" s="213" t="s">
        <v>7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S2" s="18" t="s">
        <v>65</v>
      </c>
    </row>
    <row r="3" spans="1:65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AS3" s="18" t="s">
        <v>58</v>
      </c>
    </row>
    <row r="4" spans="1:65" ht="36.9" customHeight="1" x14ac:dyDescent="0.3">
      <c r="B4" s="22"/>
      <c r="C4" s="190" t="s">
        <v>73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23"/>
      <c r="S4" s="146" t="s">
        <v>11</v>
      </c>
      <c r="AS4" s="18" t="s">
        <v>5</v>
      </c>
    </row>
    <row r="5" spans="1:65" ht="6.9" customHeight="1" x14ac:dyDescent="0.3">
      <c r="B5" s="22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23"/>
    </row>
    <row r="6" spans="1:65" ht="25.35" customHeight="1" x14ac:dyDescent="0.3">
      <c r="B6" s="22"/>
      <c r="C6" s="148"/>
      <c r="D6" s="154" t="s">
        <v>14</v>
      </c>
      <c r="E6" s="148"/>
      <c r="F6" s="239" t="str">
        <f>'Rekapitulácia stavby'!K6</f>
        <v>Zateplenie stolárskej dielne</v>
      </c>
      <c r="G6" s="240"/>
      <c r="H6" s="240"/>
      <c r="I6" s="240"/>
      <c r="J6" s="240"/>
      <c r="K6" s="240"/>
      <c r="L6" s="240"/>
      <c r="M6" s="240"/>
      <c r="N6" s="240"/>
      <c r="O6" s="240"/>
      <c r="P6" s="148"/>
      <c r="Q6" s="23"/>
    </row>
    <row r="7" spans="1:65" s="1" customFormat="1" ht="32.85" customHeight="1" x14ac:dyDescent="0.3">
      <c r="B7" s="31"/>
      <c r="C7" s="155"/>
      <c r="D7" s="27" t="s">
        <v>74</v>
      </c>
      <c r="E7" s="155"/>
      <c r="F7" s="210" t="s">
        <v>283</v>
      </c>
      <c r="G7" s="238"/>
      <c r="H7" s="238"/>
      <c r="I7" s="238"/>
      <c r="J7" s="238"/>
      <c r="K7" s="238"/>
      <c r="L7" s="238"/>
      <c r="M7" s="238"/>
      <c r="N7" s="238"/>
      <c r="O7" s="238"/>
      <c r="P7" s="155"/>
      <c r="Q7" s="33"/>
    </row>
    <row r="8" spans="1:65" s="1" customFormat="1" ht="14.4" customHeight="1" x14ac:dyDescent="0.3">
      <c r="B8" s="31"/>
      <c r="C8" s="155"/>
      <c r="D8" s="154" t="s">
        <v>16</v>
      </c>
      <c r="E8" s="155"/>
      <c r="F8" s="147" t="s">
        <v>4</v>
      </c>
      <c r="G8" s="155"/>
      <c r="H8" s="155"/>
      <c r="I8" s="155"/>
      <c r="J8" s="155"/>
      <c r="K8" s="155"/>
      <c r="L8" s="155"/>
      <c r="M8" s="155"/>
      <c r="N8" s="147" t="s">
        <v>4</v>
      </c>
      <c r="O8" s="155"/>
      <c r="P8" s="155"/>
      <c r="Q8" s="33"/>
    </row>
    <row r="9" spans="1:65" s="1" customFormat="1" ht="14.4" customHeight="1" x14ac:dyDescent="0.3">
      <c r="B9" s="31"/>
      <c r="C9" s="155"/>
      <c r="D9" s="154" t="s">
        <v>18</v>
      </c>
      <c r="E9" s="155"/>
      <c r="F9" s="147" t="s">
        <v>19</v>
      </c>
      <c r="G9" s="155"/>
      <c r="H9" s="155"/>
      <c r="I9" s="155"/>
      <c r="J9" s="155"/>
      <c r="K9" s="155"/>
      <c r="L9" s="155"/>
      <c r="M9" s="155"/>
      <c r="N9" s="230"/>
      <c r="O9" s="230"/>
      <c r="P9" s="155"/>
      <c r="Q9" s="33"/>
    </row>
    <row r="10" spans="1:65" s="1" customFormat="1" ht="10.95" customHeight="1" x14ac:dyDescent="0.3">
      <c r="B10" s="31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33"/>
    </row>
    <row r="11" spans="1:65" s="1" customFormat="1" ht="14.4" customHeight="1" x14ac:dyDescent="0.3">
      <c r="B11" s="31"/>
      <c r="C11" s="155"/>
      <c r="D11" s="154" t="s">
        <v>21</v>
      </c>
      <c r="E11" s="155"/>
      <c r="F11" s="155"/>
      <c r="G11" s="155"/>
      <c r="H11" s="155"/>
      <c r="I11" s="155"/>
      <c r="J11" s="155"/>
      <c r="K11" s="155"/>
      <c r="L11" s="155"/>
      <c r="M11" s="155"/>
      <c r="N11" s="209" t="s">
        <v>4</v>
      </c>
      <c r="O11" s="209"/>
      <c r="P11" s="155"/>
      <c r="Q11" s="33"/>
    </row>
    <row r="12" spans="1:65" s="1" customFormat="1" ht="18" customHeight="1" x14ac:dyDescent="0.3">
      <c r="B12" s="31"/>
      <c r="C12" s="155"/>
      <c r="D12" s="155"/>
      <c r="E12" s="147" t="s">
        <v>23</v>
      </c>
      <c r="F12" s="155"/>
      <c r="G12" s="155"/>
      <c r="H12" s="155"/>
      <c r="I12" s="155"/>
      <c r="J12" s="155"/>
      <c r="K12" s="155"/>
      <c r="L12" s="155"/>
      <c r="M12" s="155"/>
      <c r="N12" s="209" t="s">
        <v>4</v>
      </c>
      <c r="O12" s="209"/>
      <c r="P12" s="155"/>
      <c r="Q12" s="33"/>
    </row>
    <row r="13" spans="1:65" s="1" customFormat="1" ht="6.9" customHeight="1" x14ac:dyDescent="0.3">
      <c r="B13" s="31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33"/>
    </row>
    <row r="14" spans="1:65" s="1" customFormat="1" ht="14.4" customHeight="1" x14ac:dyDescent="0.3">
      <c r="B14" s="31"/>
      <c r="C14" s="155"/>
      <c r="D14" s="154" t="s">
        <v>25</v>
      </c>
      <c r="E14" s="155"/>
      <c r="F14" s="155"/>
      <c r="G14" s="155"/>
      <c r="H14" s="155"/>
      <c r="I14" s="155"/>
      <c r="J14" s="155"/>
      <c r="K14" s="155"/>
      <c r="L14" s="155"/>
      <c r="M14" s="155"/>
      <c r="N14" s="209" t="str">
        <f>IF('Rekapitulácia stavby'!AN13="","",'Rekapitulácia stavby'!AN13)</f>
        <v/>
      </c>
      <c r="O14" s="209"/>
      <c r="P14" s="155"/>
      <c r="Q14" s="33"/>
    </row>
    <row r="15" spans="1:65" s="1" customFormat="1" ht="18" customHeight="1" x14ac:dyDescent="0.3">
      <c r="B15" s="31"/>
      <c r="C15" s="155"/>
      <c r="D15" s="155"/>
      <c r="E15" s="147" t="str">
        <f>IF('Rekapitulácia stavby'!E14="","",'Rekapitulácia stavby'!E14)</f>
        <v xml:space="preserve"> </v>
      </c>
      <c r="F15" s="155"/>
      <c r="G15" s="155"/>
      <c r="H15" s="155"/>
      <c r="I15" s="155"/>
      <c r="J15" s="155"/>
      <c r="K15" s="155"/>
      <c r="L15" s="155"/>
      <c r="M15" s="155"/>
      <c r="N15" s="209" t="str">
        <f>IF('Rekapitulácia stavby'!AN14="","",'Rekapitulácia stavby'!AN14)</f>
        <v/>
      </c>
      <c r="O15" s="209"/>
      <c r="P15" s="155"/>
      <c r="Q15" s="33"/>
    </row>
    <row r="16" spans="1:65" s="1" customFormat="1" ht="6.9" customHeight="1" x14ac:dyDescent="0.3">
      <c r="B16" s="31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33"/>
    </row>
    <row r="17" spans="2:17" s="1" customFormat="1" ht="14.4" customHeight="1" x14ac:dyDescent="0.3">
      <c r="B17" s="31"/>
      <c r="C17" s="155"/>
      <c r="D17" s="154" t="s">
        <v>27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209" t="str">
        <f>IF('Rekapitulácia stavby'!AN16="","",'Rekapitulácia stavby'!AN16)</f>
        <v/>
      </c>
      <c r="O17" s="209"/>
      <c r="P17" s="155"/>
      <c r="Q17" s="33"/>
    </row>
    <row r="18" spans="2:17" s="1" customFormat="1" ht="18" customHeight="1" x14ac:dyDescent="0.3">
      <c r="B18" s="31"/>
      <c r="C18" s="155"/>
      <c r="D18" s="155"/>
      <c r="E18" s="147" t="str">
        <f>IF('Rekapitulácia stavby'!E17="","",'Rekapitulácia stavby'!E17)</f>
        <v xml:space="preserve"> </v>
      </c>
      <c r="F18" s="155"/>
      <c r="G18" s="155"/>
      <c r="H18" s="155"/>
      <c r="I18" s="155"/>
      <c r="J18" s="155"/>
      <c r="K18" s="155"/>
      <c r="L18" s="155"/>
      <c r="M18" s="155"/>
      <c r="N18" s="209" t="str">
        <f>IF('Rekapitulácia stavby'!AN17="","",'Rekapitulácia stavby'!AN17)</f>
        <v/>
      </c>
      <c r="O18" s="209"/>
      <c r="P18" s="155"/>
      <c r="Q18" s="33"/>
    </row>
    <row r="19" spans="2:17" s="1" customFormat="1" ht="6.9" customHeight="1" x14ac:dyDescent="0.3">
      <c r="B19" s="31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33"/>
    </row>
    <row r="20" spans="2:17" s="1" customFormat="1" ht="14.4" customHeight="1" x14ac:dyDescent="0.3">
      <c r="B20" s="31"/>
      <c r="C20" s="155"/>
      <c r="D20" s="154" t="s">
        <v>29</v>
      </c>
      <c r="E20" s="155"/>
      <c r="F20" s="155"/>
      <c r="G20" s="155"/>
      <c r="H20" s="155"/>
      <c r="I20" s="155"/>
      <c r="J20" s="155"/>
      <c r="K20" s="155"/>
      <c r="L20" s="155"/>
      <c r="M20" s="155"/>
      <c r="N20" s="209" t="s">
        <v>4</v>
      </c>
      <c r="O20" s="209"/>
      <c r="P20" s="155"/>
      <c r="Q20" s="33"/>
    </row>
    <row r="21" spans="2:17" s="1" customFormat="1" ht="18" customHeight="1" x14ac:dyDescent="0.3">
      <c r="B21" s="31"/>
      <c r="C21" s="155"/>
      <c r="D21" s="155"/>
      <c r="E21" s="147"/>
      <c r="F21" s="155"/>
      <c r="G21" s="155"/>
      <c r="H21" s="155"/>
      <c r="I21" s="155"/>
      <c r="J21" s="155"/>
      <c r="K21" s="155"/>
      <c r="L21" s="155"/>
      <c r="M21" s="155"/>
      <c r="N21" s="209" t="s">
        <v>4</v>
      </c>
      <c r="O21" s="209"/>
      <c r="P21" s="155"/>
      <c r="Q21" s="33"/>
    </row>
    <row r="22" spans="2:17" s="1" customFormat="1" ht="6.9" customHeight="1" x14ac:dyDescent="0.3">
      <c r="B22" s="31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33"/>
    </row>
    <row r="23" spans="2:17" s="1" customFormat="1" ht="14.4" customHeight="1" x14ac:dyDescent="0.3">
      <c r="B23" s="31"/>
      <c r="C23" s="155"/>
      <c r="D23" s="154" t="s">
        <v>31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33"/>
    </row>
    <row r="24" spans="2:17" s="1" customFormat="1" ht="16.5" customHeight="1" x14ac:dyDescent="0.3">
      <c r="B24" s="31"/>
      <c r="C24" s="155"/>
      <c r="D24" s="155"/>
      <c r="E24" s="211" t="s">
        <v>4</v>
      </c>
      <c r="F24" s="211"/>
      <c r="G24" s="211"/>
      <c r="H24" s="211"/>
      <c r="I24" s="211"/>
      <c r="J24" s="211"/>
      <c r="K24" s="211"/>
      <c r="L24" s="211"/>
      <c r="M24" s="155"/>
      <c r="N24" s="155"/>
      <c r="O24" s="155"/>
      <c r="P24" s="155"/>
      <c r="Q24" s="33"/>
    </row>
    <row r="25" spans="2:17" s="1" customFormat="1" ht="6.9" customHeight="1" x14ac:dyDescent="0.3">
      <c r="B25" s="31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33"/>
    </row>
    <row r="26" spans="2:17" s="1" customFormat="1" ht="6.9" customHeight="1" x14ac:dyDescent="0.3">
      <c r="B26" s="31"/>
      <c r="C26" s="15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155"/>
      <c r="Q26" s="33"/>
    </row>
    <row r="27" spans="2:17" s="1" customFormat="1" ht="14.4" customHeight="1" x14ac:dyDescent="0.3">
      <c r="B27" s="31"/>
      <c r="C27" s="155"/>
      <c r="D27" s="86" t="s">
        <v>75</v>
      </c>
      <c r="E27" s="155"/>
      <c r="F27" s="155"/>
      <c r="G27" s="155"/>
      <c r="H27" s="155"/>
      <c r="I27" s="155"/>
      <c r="J27" s="155"/>
      <c r="K27" s="155"/>
      <c r="L27" s="155"/>
      <c r="M27" s="200">
        <f>M84</f>
        <v>0</v>
      </c>
      <c r="N27" s="200"/>
      <c r="O27" s="200"/>
      <c r="P27" s="155"/>
      <c r="Q27" s="33"/>
    </row>
    <row r="28" spans="2:17" s="1" customFormat="1" ht="14.4" customHeight="1" x14ac:dyDescent="0.3">
      <c r="B28" s="31"/>
      <c r="C28" s="155"/>
      <c r="D28" s="30" t="s">
        <v>76</v>
      </c>
      <c r="E28" s="155"/>
      <c r="F28" s="155"/>
      <c r="G28" s="155"/>
      <c r="H28" s="155"/>
      <c r="I28" s="155"/>
      <c r="J28" s="155"/>
      <c r="K28" s="155"/>
      <c r="L28" s="155"/>
      <c r="M28" s="200">
        <f>M88</f>
        <v>0</v>
      </c>
      <c r="N28" s="200"/>
      <c r="O28" s="200"/>
      <c r="P28" s="155"/>
      <c r="Q28" s="33"/>
    </row>
    <row r="29" spans="2:17" s="1" customFormat="1" ht="6.9" customHeight="1" x14ac:dyDescent="0.3">
      <c r="B29" s="3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33"/>
    </row>
    <row r="30" spans="2:17" s="1" customFormat="1" ht="25.35" customHeight="1" x14ac:dyDescent="0.3">
      <c r="B30" s="31"/>
      <c r="C30" s="155"/>
      <c r="D30" s="87" t="s">
        <v>34</v>
      </c>
      <c r="E30" s="155"/>
      <c r="F30" s="155"/>
      <c r="G30" s="155"/>
      <c r="H30" s="155"/>
      <c r="I30" s="155"/>
      <c r="J30" s="155"/>
      <c r="K30" s="155"/>
      <c r="L30" s="155"/>
      <c r="M30" s="246">
        <f>M27+M28</f>
        <v>0</v>
      </c>
      <c r="N30" s="238"/>
      <c r="O30" s="238"/>
      <c r="P30" s="155"/>
      <c r="Q30" s="33"/>
    </row>
    <row r="31" spans="2:17" s="1" customFormat="1" ht="6.9" customHeight="1" x14ac:dyDescent="0.3">
      <c r="B31" s="31"/>
      <c r="C31" s="15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5"/>
      <c r="Q31" s="33"/>
    </row>
    <row r="32" spans="2:17" s="1" customFormat="1" ht="14.4" customHeight="1" x14ac:dyDescent="0.3">
      <c r="B32" s="31"/>
      <c r="C32" s="155"/>
      <c r="D32" s="151" t="s">
        <v>35</v>
      </c>
      <c r="E32" s="151" t="s">
        <v>36</v>
      </c>
      <c r="F32" s="149">
        <v>0.2</v>
      </c>
      <c r="G32" s="88" t="s">
        <v>37</v>
      </c>
      <c r="H32" s="243">
        <f>ROUND((SUM(BD88:BD89)+SUM(BD107:BD109)), 2)</f>
        <v>0</v>
      </c>
      <c r="I32" s="238"/>
      <c r="J32" s="238"/>
      <c r="K32" s="155"/>
      <c r="L32" s="155"/>
      <c r="M32" s="238"/>
      <c r="N32" s="238"/>
      <c r="O32" s="238"/>
      <c r="P32" s="155"/>
      <c r="Q32" s="33"/>
    </row>
    <row r="33" spans="2:17" s="1" customFormat="1" ht="14.4" customHeight="1" x14ac:dyDescent="0.3">
      <c r="B33" s="31"/>
      <c r="C33" s="155"/>
      <c r="D33" s="155"/>
      <c r="E33" s="151" t="s">
        <v>38</v>
      </c>
      <c r="F33" s="149">
        <v>0.2</v>
      </c>
      <c r="G33" s="88" t="s">
        <v>37</v>
      </c>
      <c r="H33" s="243">
        <f>M30</f>
        <v>0</v>
      </c>
      <c r="I33" s="238"/>
      <c r="J33" s="238"/>
      <c r="K33" s="155"/>
      <c r="L33" s="155"/>
      <c r="M33" s="238">
        <f>ROUND(H33*0.2,2)</f>
        <v>0</v>
      </c>
      <c r="N33" s="238"/>
      <c r="O33" s="238"/>
      <c r="P33" s="155"/>
      <c r="Q33" s="33"/>
    </row>
    <row r="34" spans="2:17" s="1" customFormat="1" ht="14.4" hidden="1" customHeight="1" x14ac:dyDescent="0.3">
      <c r="B34" s="31"/>
      <c r="C34" s="155"/>
      <c r="D34" s="155"/>
      <c r="E34" s="151" t="s">
        <v>39</v>
      </c>
      <c r="F34" s="149">
        <v>0.2</v>
      </c>
      <c r="G34" s="88" t="s">
        <v>37</v>
      </c>
      <c r="H34" s="243">
        <f>ROUND((SUM(BF88:BF89)+SUM(BF107:BF109)), 2)</f>
        <v>0</v>
      </c>
      <c r="I34" s="238"/>
      <c r="J34" s="238"/>
      <c r="K34" s="155"/>
      <c r="L34" s="155"/>
      <c r="M34" s="238"/>
      <c r="N34" s="238"/>
      <c r="O34" s="238"/>
      <c r="P34" s="155"/>
      <c r="Q34" s="33"/>
    </row>
    <row r="35" spans="2:17" s="1" customFormat="1" ht="14.4" hidden="1" customHeight="1" x14ac:dyDescent="0.3">
      <c r="B35" s="31"/>
      <c r="C35" s="155"/>
      <c r="D35" s="155"/>
      <c r="E35" s="151" t="s">
        <v>40</v>
      </c>
      <c r="F35" s="149">
        <v>0.2</v>
      </c>
      <c r="G35" s="88" t="s">
        <v>37</v>
      </c>
      <c r="H35" s="243">
        <f>ROUND((SUM(BG88:BG89)+SUM(BG107:BG109)), 2)</f>
        <v>0</v>
      </c>
      <c r="I35" s="238"/>
      <c r="J35" s="238"/>
      <c r="K35" s="155"/>
      <c r="L35" s="155"/>
      <c r="M35" s="238"/>
      <c r="N35" s="238"/>
      <c r="O35" s="238"/>
      <c r="P35" s="155"/>
      <c r="Q35" s="33"/>
    </row>
    <row r="36" spans="2:17" s="1" customFormat="1" ht="14.4" hidden="1" customHeight="1" x14ac:dyDescent="0.3">
      <c r="B36" s="31"/>
      <c r="C36" s="155"/>
      <c r="D36" s="155"/>
      <c r="E36" s="151" t="s">
        <v>41</v>
      </c>
      <c r="F36" s="149">
        <v>0</v>
      </c>
      <c r="G36" s="88" t="s">
        <v>37</v>
      </c>
      <c r="H36" s="243">
        <f>ROUND((SUM(BH88:BH89)+SUM(BH107:BH109)), 2)</f>
        <v>0</v>
      </c>
      <c r="I36" s="238"/>
      <c r="J36" s="238"/>
      <c r="K36" s="155"/>
      <c r="L36" s="155"/>
      <c r="M36" s="238"/>
      <c r="N36" s="238"/>
      <c r="O36" s="238"/>
      <c r="P36" s="155"/>
      <c r="Q36" s="33"/>
    </row>
    <row r="37" spans="2:17" s="1" customFormat="1" ht="6.9" customHeight="1" x14ac:dyDescent="0.3">
      <c r="B37" s="31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33"/>
    </row>
    <row r="38" spans="2:17" s="1" customFormat="1" ht="25.35" customHeight="1" x14ac:dyDescent="0.3">
      <c r="B38" s="31"/>
      <c r="C38" s="156"/>
      <c r="D38" s="89" t="s">
        <v>42</v>
      </c>
      <c r="E38" s="69"/>
      <c r="F38" s="69"/>
      <c r="G38" s="90" t="s">
        <v>43</v>
      </c>
      <c r="H38" s="91" t="s">
        <v>44</v>
      </c>
      <c r="I38" s="69"/>
      <c r="J38" s="69"/>
      <c r="K38" s="69"/>
      <c r="L38" s="244">
        <f>M30+M33</f>
        <v>0</v>
      </c>
      <c r="M38" s="244"/>
      <c r="N38" s="244"/>
      <c r="O38" s="244"/>
      <c r="P38" s="156"/>
      <c r="Q38" s="33"/>
    </row>
    <row r="39" spans="2:17" s="1" customFormat="1" ht="14.4" customHeight="1" x14ac:dyDescent="0.3">
      <c r="B39" s="31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33"/>
    </row>
    <row r="40" spans="2:17" s="1" customFormat="1" ht="14.4" customHeight="1" x14ac:dyDescent="0.3">
      <c r="B40" s="31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33"/>
    </row>
    <row r="41" spans="2:17" x14ac:dyDescent="0.3">
      <c r="B41" s="22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23"/>
    </row>
    <row r="42" spans="2:17" x14ac:dyDescent="0.3">
      <c r="B42" s="22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23"/>
    </row>
    <row r="43" spans="2:17" x14ac:dyDescent="0.3">
      <c r="B43" s="22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23"/>
    </row>
    <row r="44" spans="2:17" x14ac:dyDescent="0.3">
      <c r="B44" s="22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23"/>
    </row>
    <row r="45" spans="2:17" x14ac:dyDescent="0.3">
      <c r="B45" s="22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3"/>
    </row>
    <row r="46" spans="2:17" x14ac:dyDescent="0.3">
      <c r="B46" s="22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23"/>
    </row>
    <row r="47" spans="2:17" x14ac:dyDescent="0.3">
      <c r="B47" s="22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23"/>
    </row>
    <row r="48" spans="2:17" s="1" customFormat="1" ht="14.4" x14ac:dyDescent="0.3">
      <c r="B48" s="31"/>
      <c r="C48" s="155"/>
      <c r="D48" s="45" t="s">
        <v>45</v>
      </c>
      <c r="E48" s="46"/>
      <c r="F48" s="46"/>
      <c r="G48" s="46"/>
      <c r="H48" s="47"/>
      <c r="I48" s="155"/>
      <c r="J48" s="45" t="s">
        <v>46</v>
      </c>
      <c r="K48" s="46"/>
      <c r="L48" s="46"/>
      <c r="M48" s="46"/>
      <c r="N48" s="46"/>
      <c r="O48" s="47"/>
      <c r="P48" s="155"/>
      <c r="Q48" s="33"/>
    </row>
    <row r="49" spans="2:17" x14ac:dyDescent="0.3">
      <c r="B49" s="22"/>
      <c r="C49" s="148"/>
      <c r="D49" s="48"/>
      <c r="E49" s="148"/>
      <c r="F49" s="148"/>
      <c r="G49" s="148"/>
      <c r="H49" s="49"/>
      <c r="I49" s="148"/>
      <c r="J49" s="48"/>
      <c r="K49" s="148"/>
      <c r="L49" s="148"/>
      <c r="M49" s="148"/>
      <c r="N49" s="148"/>
      <c r="O49" s="49"/>
      <c r="P49" s="148"/>
      <c r="Q49" s="23"/>
    </row>
    <row r="50" spans="2:17" x14ac:dyDescent="0.3">
      <c r="B50" s="22"/>
      <c r="C50" s="148"/>
      <c r="D50" s="48"/>
      <c r="E50" s="148"/>
      <c r="F50" s="148"/>
      <c r="G50" s="148"/>
      <c r="H50" s="49"/>
      <c r="I50" s="148"/>
      <c r="J50" s="48"/>
      <c r="K50" s="148"/>
      <c r="L50" s="148"/>
      <c r="M50" s="148"/>
      <c r="N50" s="148"/>
      <c r="O50" s="49"/>
      <c r="P50" s="148"/>
      <c r="Q50" s="23"/>
    </row>
    <row r="51" spans="2:17" x14ac:dyDescent="0.3">
      <c r="B51" s="22"/>
      <c r="C51" s="148"/>
      <c r="D51" s="48"/>
      <c r="E51" s="148"/>
      <c r="F51" s="148"/>
      <c r="G51" s="148"/>
      <c r="H51" s="49"/>
      <c r="I51" s="148"/>
      <c r="J51" s="48"/>
      <c r="K51" s="148"/>
      <c r="L51" s="148"/>
      <c r="M51" s="148"/>
      <c r="N51" s="148"/>
      <c r="O51" s="49"/>
      <c r="P51" s="148"/>
      <c r="Q51" s="23"/>
    </row>
    <row r="52" spans="2:17" x14ac:dyDescent="0.3">
      <c r="B52" s="22"/>
      <c r="C52" s="148"/>
      <c r="D52" s="48"/>
      <c r="E52" s="148"/>
      <c r="F52" s="148"/>
      <c r="G52" s="148"/>
      <c r="H52" s="49"/>
      <c r="I52" s="148"/>
      <c r="J52" s="48"/>
      <c r="K52" s="148"/>
      <c r="L52" s="148"/>
      <c r="M52" s="148"/>
      <c r="N52" s="148"/>
      <c r="O52" s="49"/>
      <c r="P52" s="148"/>
      <c r="Q52" s="23"/>
    </row>
    <row r="53" spans="2:17" x14ac:dyDescent="0.3">
      <c r="B53" s="22"/>
      <c r="C53" s="148"/>
      <c r="D53" s="48"/>
      <c r="E53" s="148"/>
      <c r="F53" s="148"/>
      <c r="G53" s="148"/>
      <c r="H53" s="49"/>
      <c r="I53" s="148"/>
      <c r="J53" s="48"/>
      <c r="K53" s="148"/>
      <c r="L53" s="148"/>
      <c r="M53" s="148"/>
      <c r="N53" s="148"/>
      <c r="O53" s="49"/>
      <c r="P53" s="148"/>
      <c r="Q53" s="23"/>
    </row>
    <row r="54" spans="2:17" x14ac:dyDescent="0.3">
      <c r="B54" s="22"/>
      <c r="C54" s="148"/>
      <c r="D54" s="48"/>
      <c r="E54" s="148"/>
      <c r="F54" s="148"/>
      <c r="G54" s="148"/>
      <c r="H54" s="49"/>
      <c r="I54" s="148"/>
      <c r="J54" s="48"/>
      <c r="K54" s="148"/>
      <c r="L54" s="148"/>
      <c r="M54" s="148"/>
      <c r="N54" s="148"/>
      <c r="O54" s="49"/>
      <c r="P54" s="148"/>
      <c r="Q54" s="23"/>
    </row>
    <row r="55" spans="2:17" x14ac:dyDescent="0.3">
      <c r="B55" s="22"/>
      <c r="C55" s="148"/>
      <c r="D55" s="48"/>
      <c r="E55" s="148"/>
      <c r="F55" s="148"/>
      <c r="G55" s="148"/>
      <c r="H55" s="49"/>
      <c r="I55" s="148"/>
      <c r="J55" s="48"/>
      <c r="K55" s="148"/>
      <c r="L55" s="148"/>
      <c r="M55" s="148"/>
      <c r="N55" s="148"/>
      <c r="O55" s="49"/>
      <c r="P55" s="148"/>
      <c r="Q55" s="23"/>
    </row>
    <row r="56" spans="2:17" s="1" customFormat="1" ht="14.4" x14ac:dyDescent="0.3">
      <c r="B56" s="31"/>
      <c r="C56" s="155"/>
      <c r="D56" s="50" t="s">
        <v>47</v>
      </c>
      <c r="E56" s="51"/>
      <c r="F56" s="51"/>
      <c r="G56" s="52" t="s">
        <v>48</v>
      </c>
      <c r="H56" s="53"/>
      <c r="I56" s="155"/>
      <c r="J56" s="50" t="s">
        <v>47</v>
      </c>
      <c r="K56" s="51"/>
      <c r="L56" s="51"/>
      <c r="M56" s="52" t="s">
        <v>48</v>
      </c>
      <c r="N56" s="51"/>
      <c r="O56" s="53"/>
      <c r="P56" s="155"/>
      <c r="Q56" s="33"/>
    </row>
    <row r="57" spans="2:17" x14ac:dyDescent="0.3">
      <c r="B57" s="22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23"/>
    </row>
    <row r="58" spans="2:17" s="1" customFormat="1" ht="14.4" x14ac:dyDescent="0.3">
      <c r="B58" s="31"/>
      <c r="C58" s="155"/>
      <c r="D58" s="45" t="s">
        <v>49</v>
      </c>
      <c r="E58" s="46"/>
      <c r="F58" s="46"/>
      <c r="G58" s="46"/>
      <c r="H58" s="47"/>
      <c r="I58" s="155"/>
      <c r="J58" s="45" t="s">
        <v>50</v>
      </c>
      <c r="K58" s="46"/>
      <c r="L58" s="46"/>
      <c r="M58" s="46"/>
      <c r="N58" s="46"/>
      <c r="O58" s="47"/>
      <c r="P58" s="155"/>
      <c r="Q58" s="33"/>
    </row>
    <row r="59" spans="2:17" x14ac:dyDescent="0.3">
      <c r="B59" s="22"/>
      <c r="C59" s="148"/>
      <c r="D59" s="48"/>
      <c r="E59" s="148"/>
      <c r="F59" s="148"/>
      <c r="G59" s="148"/>
      <c r="H59" s="49"/>
      <c r="I59" s="148"/>
      <c r="J59" s="48"/>
      <c r="K59" s="148"/>
      <c r="L59" s="148"/>
      <c r="M59" s="148"/>
      <c r="N59" s="148"/>
      <c r="O59" s="49"/>
      <c r="P59" s="148"/>
      <c r="Q59" s="23"/>
    </row>
    <row r="60" spans="2:17" x14ac:dyDescent="0.3">
      <c r="B60" s="22"/>
      <c r="C60" s="148"/>
      <c r="D60" s="48"/>
      <c r="E60" s="148"/>
      <c r="F60" s="148"/>
      <c r="G60" s="148"/>
      <c r="H60" s="49"/>
      <c r="I60" s="148"/>
      <c r="J60" s="48"/>
      <c r="K60" s="148"/>
      <c r="L60" s="148"/>
      <c r="M60" s="148"/>
      <c r="N60" s="148"/>
      <c r="O60" s="49"/>
      <c r="P60" s="148"/>
      <c r="Q60" s="23"/>
    </row>
    <row r="61" spans="2:17" x14ac:dyDescent="0.3">
      <c r="B61" s="22"/>
      <c r="C61" s="148"/>
      <c r="D61" s="48"/>
      <c r="E61" s="148"/>
      <c r="F61" s="148"/>
      <c r="G61" s="148"/>
      <c r="H61" s="49"/>
      <c r="I61" s="148"/>
      <c r="J61" s="48"/>
      <c r="K61" s="148"/>
      <c r="L61" s="148"/>
      <c r="M61" s="148"/>
      <c r="N61" s="148"/>
      <c r="O61" s="49"/>
      <c r="P61" s="148"/>
      <c r="Q61" s="23"/>
    </row>
    <row r="62" spans="2:17" x14ac:dyDescent="0.3">
      <c r="B62" s="22"/>
      <c r="C62" s="148"/>
      <c r="D62" s="48"/>
      <c r="E62" s="148"/>
      <c r="F62" s="148"/>
      <c r="G62" s="148"/>
      <c r="H62" s="49"/>
      <c r="I62" s="148"/>
      <c r="J62" s="48"/>
      <c r="K62" s="148"/>
      <c r="L62" s="148"/>
      <c r="M62" s="148"/>
      <c r="N62" s="148"/>
      <c r="O62" s="49"/>
      <c r="P62" s="148"/>
      <c r="Q62" s="23"/>
    </row>
    <row r="63" spans="2:17" x14ac:dyDescent="0.3">
      <c r="B63" s="22"/>
      <c r="C63" s="148"/>
      <c r="D63" s="48"/>
      <c r="E63" s="148"/>
      <c r="F63" s="148"/>
      <c r="G63" s="148"/>
      <c r="H63" s="49"/>
      <c r="I63" s="148"/>
      <c r="J63" s="48"/>
      <c r="K63" s="148"/>
      <c r="L63" s="148"/>
      <c r="M63" s="148"/>
      <c r="N63" s="148"/>
      <c r="O63" s="49"/>
      <c r="P63" s="148"/>
      <c r="Q63" s="23"/>
    </row>
    <row r="64" spans="2:17" x14ac:dyDescent="0.3">
      <c r="B64" s="22"/>
      <c r="C64" s="148"/>
      <c r="D64" s="48"/>
      <c r="E64" s="148"/>
      <c r="F64" s="148"/>
      <c r="G64" s="148"/>
      <c r="H64" s="49"/>
      <c r="I64" s="148"/>
      <c r="J64" s="48"/>
      <c r="K64" s="148"/>
      <c r="L64" s="148"/>
      <c r="M64" s="148"/>
      <c r="N64" s="148"/>
      <c r="O64" s="49"/>
      <c r="P64" s="148"/>
      <c r="Q64" s="23"/>
    </row>
    <row r="65" spans="2:17" x14ac:dyDescent="0.3">
      <c r="B65" s="22"/>
      <c r="C65" s="148"/>
      <c r="D65" s="48"/>
      <c r="E65" s="148"/>
      <c r="F65" s="148"/>
      <c r="G65" s="148"/>
      <c r="H65" s="49"/>
      <c r="I65" s="148"/>
      <c r="J65" s="48"/>
      <c r="K65" s="148"/>
      <c r="L65" s="148"/>
      <c r="M65" s="148"/>
      <c r="N65" s="148"/>
      <c r="O65" s="49"/>
      <c r="P65" s="148"/>
      <c r="Q65" s="23"/>
    </row>
    <row r="66" spans="2:17" s="1" customFormat="1" ht="14.4" x14ac:dyDescent="0.3">
      <c r="B66" s="31"/>
      <c r="C66" s="155"/>
      <c r="D66" s="50" t="s">
        <v>47</v>
      </c>
      <c r="E66" s="51"/>
      <c r="F66" s="51"/>
      <c r="G66" s="52" t="s">
        <v>48</v>
      </c>
      <c r="H66" s="53"/>
      <c r="I66" s="155"/>
      <c r="J66" s="50" t="s">
        <v>47</v>
      </c>
      <c r="K66" s="51"/>
      <c r="L66" s="51"/>
      <c r="M66" s="52" t="s">
        <v>48</v>
      </c>
      <c r="N66" s="51"/>
      <c r="O66" s="53"/>
      <c r="P66" s="155"/>
      <c r="Q66" s="33"/>
    </row>
    <row r="67" spans="2:17" s="1" customFormat="1" ht="14.4" customHeight="1" x14ac:dyDescent="0.3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71" spans="2:17" s="1" customFormat="1" ht="6.9" customHeight="1" x14ac:dyDescent="0.3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2:17" s="1" customFormat="1" ht="36.9" customHeight="1" x14ac:dyDescent="0.3">
      <c r="B72" s="31"/>
      <c r="C72" s="190" t="s">
        <v>77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33"/>
    </row>
    <row r="73" spans="2:17" s="1" customFormat="1" ht="6.9" customHeight="1" x14ac:dyDescent="0.3">
      <c r="B73" s="31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33"/>
    </row>
    <row r="74" spans="2:17" s="1" customFormat="1" ht="30" customHeight="1" x14ac:dyDescent="0.3">
      <c r="B74" s="31"/>
      <c r="C74" s="154" t="s">
        <v>14</v>
      </c>
      <c r="D74" s="155"/>
      <c r="E74" s="155"/>
      <c r="F74" s="239" t="str">
        <f>F6</f>
        <v>Zateplenie stolárskej dielne</v>
      </c>
      <c r="G74" s="240"/>
      <c r="H74" s="240"/>
      <c r="I74" s="240"/>
      <c r="J74" s="240"/>
      <c r="K74" s="240"/>
      <c r="L74" s="240"/>
      <c r="M74" s="240"/>
      <c r="N74" s="240"/>
      <c r="O74" s="240"/>
      <c r="P74" s="155"/>
      <c r="Q74" s="33"/>
    </row>
    <row r="75" spans="2:17" s="1" customFormat="1" ht="36.9" customHeight="1" x14ac:dyDescent="0.3">
      <c r="B75" s="31"/>
      <c r="C75" s="64" t="s">
        <v>74</v>
      </c>
      <c r="D75" s="155"/>
      <c r="E75" s="155"/>
      <c r="F75" s="192" t="str">
        <f>F7</f>
        <v>003 - Ostatné - Fotovoltaika</v>
      </c>
      <c r="G75" s="238"/>
      <c r="H75" s="238"/>
      <c r="I75" s="238"/>
      <c r="J75" s="238"/>
      <c r="K75" s="238"/>
      <c r="L75" s="238"/>
      <c r="M75" s="238"/>
      <c r="N75" s="238"/>
      <c r="O75" s="238"/>
      <c r="P75" s="155"/>
      <c r="Q75" s="33"/>
    </row>
    <row r="76" spans="2:17" s="1" customFormat="1" ht="6.9" customHeight="1" x14ac:dyDescent="0.3">
      <c r="B76" s="31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33"/>
    </row>
    <row r="77" spans="2:17" s="1" customFormat="1" ht="18" customHeight="1" x14ac:dyDescent="0.3">
      <c r="B77" s="31"/>
      <c r="C77" s="154" t="s">
        <v>18</v>
      </c>
      <c r="D77" s="155"/>
      <c r="E77" s="155"/>
      <c r="F77" s="147" t="str">
        <f>F9</f>
        <v>Koválovec</v>
      </c>
      <c r="G77" s="155"/>
      <c r="H77" s="155"/>
      <c r="I77" s="155"/>
      <c r="J77" s="155"/>
      <c r="K77" s="154" t="s">
        <v>20</v>
      </c>
      <c r="L77" s="155"/>
      <c r="M77" s="230"/>
      <c r="N77" s="230"/>
      <c r="O77" s="230"/>
      <c r="P77" s="155"/>
      <c r="Q77" s="33"/>
    </row>
    <row r="78" spans="2:17" s="1" customFormat="1" ht="6.9" customHeight="1" x14ac:dyDescent="0.3">
      <c r="B78" s="31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33"/>
    </row>
    <row r="79" spans="2:17" s="1" customFormat="1" ht="13.2" x14ac:dyDescent="0.3">
      <c r="B79" s="31"/>
      <c r="C79" s="154" t="s">
        <v>21</v>
      </c>
      <c r="D79" s="155"/>
      <c r="E79" s="155"/>
      <c r="F79" s="147" t="str">
        <f>E12</f>
        <v>HULIMAN s.r.o., Radošovce č. 378</v>
      </c>
      <c r="G79" s="155"/>
      <c r="H79" s="155"/>
      <c r="I79" s="155"/>
      <c r="J79" s="155"/>
      <c r="K79" s="154" t="s">
        <v>27</v>
      </c>
      <c r="L79" s="155"/>
      <c r="M79" s="209"/>
      <c r="N79" s="209"/>
      <c r="O79" s="209"/>
      <c r="P79" s="209"/>
      <c r="Q79" s="33"/>
    </row>
    <row r="80" spans="2:17" s="1" customFormat="1" ht="14.4" customHeight="1" x14ac:dyDescent="0.3">
      <c r="B80" s="31"/>
      <c r="C80" s="154" t="s">
        <v>25</v>
      </c>
      <c r="D80" s="155"/>
      <c r="E80" s="155"/>
      <c r="F80" s="147" t="str">
        <f>IF(E15="","",E15)</f>
        <v xml:space="preserve"> </v>
      </c>
      <c r="G80" s="155"/>
      <c r="H80" s="155"/>
      <c r="I80" s="155"/>
      <c r="J80" s="155"/>
      <c r="K80" s="154" t="s">
        <v>29</v>
      </c>
      <c r="L80" s="155"/>
      <c r="M80" s="209"/>
      <c r="N80" s="209"/>
      <c r="O80" s="209"/>
      <c r="P80" s="209"/>
      <c r="Q80" s="33"/>
    </row>
    <row r="81" spans="2:46" s="1" customFormat="1" ht="10.35" customHeight="1" x14ac:dyDescent="0.3">
      <c r="B81" s="31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33"/>
    </row>
    <row r="82" spans="2:46" s="1" customFormat="1" ht="29.25" customHeight="1" x14ac:dyDescent="0.3">
      <c r="B82" s="31"/>
      <c r="C82" s="241" t="s">
        <v>78</v>
      </c>
      <c r="D82" s="242"/>
      <c r="E82" s="242"/>
      <c r="F82" s="242"/>
      <c r="G82" s="242"/>
      <c r="H82" s="156"/>
      <c r="I82" s="156"/>
      <c r="J82" s="156"/>
      <c r="K82" s="156"/>
      <c r="L82" s="156"/>
      <c r="M82" s="241" t="s">
        <v>79</v>
      </c>
      <c r="N82" s="242"/>
      <c r="O82" s="242"/>
      <c r="P82" s="242"/>
      <c r="Q82" s="33"/>
    </row>
    <row r="83" spans="2:46" s="1" customFormat="1" ht="10.35" customHeight="1" x14ac:dyDescent="0.3">
      <c r="B83" s="31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33"/>
    </row>
    <row r="84" spans="2:46" s="1" customFormat="1" ht="29.25" customHeight="1" x14ac:dyDescent="0.3">
      <c r="B84" s="31"/>
      <c r="C84" s="92" t="s">
        <v>80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83">
        <f>M107</f>
        <v>0</v>
      </c>
      <c r="N84" s="236"/>
      <c r="O84" s="236"/>
      <c r="P84" s="236"/>
      <c r="Q84" s="33"/>
      <c r="AT84" s="18" t="s">
        <v>81</v>
      </c>
    </row>
    <row r="85" spans="2:46" s="6" customFormat="1" ht="24.9" customHeight="1" x14ac:dyDescent="0.3">
      <c r="B85" s="93"/>
      <c r="C85" s="157"/>
      <c r="D85" s="94" t="s">
        <v>105</v>
      </c>
      <c r="E85" s="157"/>
      <c r="F85" s="157"/>
      <c r="G85" s="157"/>
      <c r="H85" s="157"/>
      <c r="I85" s="157"/>
      <c r="J85" s="157"/>
      <c r="K85" s="157"/>
      <c r="L85" s="157"/>
      <c r="M85" s="220">
        <f>M108</f>
        <v>0</v>
      </c>
      <c r="N85" s="233"/>
      <c r="O85" s="233"/>
      <c r="P85" s="233"/>
      <c r="Q85" s="95"/>
    </row>
    <row r="86" spans="2:46" s="7" customFormat="1" ht="19.95" customHeight="1" x14ac:dyDescent="0.3">
      <c r="B86" s="96"/>
      <c r="C86" s="158"/>
      <c r="D86" s="97" t="s">
        <v>110</v>
      </c>
      <c r="E86" s="158"/>
      <c r="F86" s="158"/>
      <c r="G86" s="158"/>
      <c r="H86" s="158"/>
      <c r="I86" s="158"/>
      <c r="J86" s="158"/>
      <c r="K86" s="158"/>
      <c r="L86" s="158"/>
      <c r="M86" s="234">
        <f>M109</f>
        <v>0</v>
      </c>
      <c r="N86" s="235"/>
      <c r="O86" s="235"/>
      <c r="P86" s="235"/>
      <c r="Q86" s="98"/>
    </row>
    <row r="87" spans="2:46" s="1" customFormat="1" ht="21.75" customHeight="1" x14ac:dyDescent="0.3">
      <c r="B87" s="31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33"/>
    </row>
    <row r="88" spans="2:46" s="1" customFormat="1" ht="29.25" customHeight="1" x14ac:dyDescent="0.3">
      <c r="B88" s="31"/>
      <c r="C88" s="92" t="s">
        <v>82</v>
      </c>
      <c r="D88" s="155"/>
      <c r="E88" s="155"/>
      <c r="F88" s="155"/>
      <c r="G88" s="155"/>
      <c r="H88" s="155"/>
      <c r="I88" s="155"/>
      <c r="J88" s="155"/>
      <c r="K88" s="155"/>
      <c r="L88" s="155"/>
      <c r="M88" s="236">
        <v>0</v>
      </c>
      <c r="N88" s="237"/>
      <c r="O88" s="237"/>
      <c r="P88" s="237"/>
      <c r="Q88" s="33"/>
      <c r="S88" s="99"/>
      <c r="T88" s="100" t="s">
        <v>35</v>
      </c>
    </row>
    <row r="89" spans="2:46" s="1" customFormat="1" ht="18" customHeight="1" x14ac:dyDescent="0.3">
      <c r="B89" s="31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33"/>
    </row>
    <row r="90" spans="2:46" s="1" customFormat="1" ht="29.25" customHeight="1" x14ac:dyDescent="0.3">
      <c r="B90" s="31"/>
      <c r="C90" s="83" t="s">
        <v>67</v>
      </c>
      <c r="D90" s="156"/>
      <c r="E90" s="156"/>
      <c r="F90" s="156"/>
      <c r="G90" s="156"/>
      <c r="H90" s="156"/>
      <c r="I90" s="156"/>
      <c r="J90" s="156"/>
      <c r="K90" s="156"/>
      <c r="L90" s="186">
        <f>ROUND(SUM(M84+M88),2)</f>
        <v>0</v>
      </c>
      <c r="M90" s="186"/>
      <c r="N90" s="186"/>
      <c r="O90" s="186"/>
      <c r="P90" s="186"/>
      <c r="Q90" s="33"/>
    </row>
    <row r="91" spans="2:46" s="1" customFormat="1" ht="6.9" customHeight="1" x14ac:dyDescent="0.3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</row>
    <row r="95" spans="2:46" s="1" customFormat="1" ht="6.9" customHeight="1" x14ac:dyDescent="0.3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9"/>
    </row>
    <row r="96" spans="2:46" s="1" customFormat="1" ht="36.9" customHeight="1" x14ac:dyDescent="0.3">
      <c r="B96" s="31"/>
      <c r="C96" s="190" t="s">
        <v>83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33"/>
    </row>
    <row r="97" spans="2:65" s="1" customFormat="1" ht="6.9" customHeight="1" x14ac:dyDescent="0.3">
      <c r="B97" s="31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33"/>
    </row>
    <row r="98" spans="2:65" s="1" customFormat="1" ht="30" customHeight="1" x14ac:dyDescent="0.3">
      <c r="B98" s="31"/>
      <c r="C98" s="154" t="s">
        <v>14</v>
      </c>
      <c r="D98" s="155"/>
      <c r="E98" s="155"/>
      <c r="F98" s="239" t="str">
        <f>F6</f>
        <v>Zateplenie stolárskej dielne</v>
      </c>
      <c r="G98" s="240"/>
      <c r="H98" s="240"/>
      <c r="I98" s="240"/>
      <c r="J98" s="240"/>
      <c r="K98" s="240"/>
      <c r="L98" s="240"/>
      <c r="M98" s="240"/>
      <c r="N98" s="240"/>
      <c r="O98" s="240"/>
      <c r="P98" s="155"/>
      <c r="Q98" s="33"/>
    </row>
    <row r="99" spans="2:65" s="1" customFormat="1" ht="36.9" customHeight="1" x14ac:dyDescent="0.3">
      <c r="B99" s="31"/>
      <c r="C99" s="64" t="s">
        <v>74</v>
      </c>
      <c r="D99" s="155"/>
      <c r="E99" s="155"/>
      <c r="F99" s="192" t="str">
        <f>F7</f>
        <v>003 - Ostatné - Fotovoltaika</v>
      </c>
      <c r="G99" s="238"/>
      <c r="H99" s="238"/>
      <c r="I99" s="238"/>
      <c r="J99" s="238"/>
      <c r="K99" s="238"/>
      <c r="L99" s="238"/>
      <c r="M99" s="238"/>
      <c r="N99" s="238"/>
      <c r="O99" s="238"/>
      <c r="P99" s="155"/>
      <c r="Q99" s="33"/>
    </row>
    <row r="100" spans="2:65" s="1" customFormat="1" ht="6.9" customHeight="1" x14ac:dyDescent="0.3">
      <c r="B100" s="31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33"/>
    </row>
    <row r="101" spans="2:65" s="1" customFormat="1" ht="18" customHeight="1" x14ac:dyDescent="0.3">
      <c r="B101" s="31"/>
      <c r="C101" s="154" t="s">
        <v>18</v>
      </c>
      <c r="D101" s="155"/>
      <c r="E101" s="155"/>
      <c r="F101" s="147" t="str">
        <f>F9</f>
        <v>Koválovec</v>
      </c>
      <c r="G101" s="155"/>
      <c r="H101" s="155"/>
      <c r="I101" s="155"/>
      <c r="J101" s="155"/>
      <c r="K101" s="154" t="s">
        <v>20</v>
      </c>
      <c r="L101" s="155"/>
      <c r="M101" s="230"/>
      <c r="N101" s="230"/>
      <c r="O101" s="230"/>
      <c r="P101" s="155"/>
      <c r="Q101" s="33"/>
    </row>
    <row r="102" spans="2:65" s="1" customFormat="1" ht="6.9" customHeight="1" x14ac:dyDescent="0.3">
      <c r="B102" s="31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33"/>
    </row>
    <row r="103" spans="2:65" s="1" customFormat="1" ht="13.2" x14ac:dyDescent="0.3">
      <c r="B103" s="31"/>
      <c r="C103" s="154" t="s">
        <v>21</v>
      </c>
      <c r="D103" s="155"/>
      <c r="E103" s="155"/>
      <c r="F103" s="147" t="str">
        <f>E12</f>
        <v>HULIMAN s.r.o., Radošovce č. 378</v>
      </c>
      <c r="G103" s="155"/>
      <c r="H103" s="155"/>
      <c r="I103" s="155"/>
      <c r="J103" s="155"/>
      <c r="K103" s="154" t="s">
        <v>27</v>
      </c>
      <c r="L103" s="155"/>
      <c r="M103" s="209"/>
      <c r="N103" s="209"/>
      <c r="O103" s="209"/>
      <c r="P103" s="209"/>
      <c r="Q103" s="33"/>
    </row>
    <row r="104" spans="2:65" s="1" customFormat="1" ht="14.4" customHeight="1" x14ac:dyDescent="0.3">
      <c r="B104" s="31"/>
      <c r="C104" s="154" t="s">
        <v>25</v>
      </c>
      <c r="D104" s="155"/>
      <c r="E104" s="155"/>
      <c r="F104" s="147" t="str">
        <f>IF(E15="","",E15)</f>
        <v xml:space="preserve"> </v>
      </c>
      <c r="G104" s="155"/>
      <c r="H104" s="155"/>
      <c r="I104" s="155"/>
      <c r="J104" s="155"/>
      <c r="K104" s="154" t="s">
        <v>29</v>
      </c>
      <c r="L104" s="155"/>
      <c r="M104" s="209"/>
      <c r="N104" s="209"/>
      <c r="O104" s="209"/>
      <c r="P104" s="209"/>
      <c r="Q104" s="33"/>
    </row>
    <row r="105" spans="2:65" s="1" customFormat="1" ht="10.35" customHeight="1" x14ac:dyDescent="0.3">
      <c r="B105" s="31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33"/>
    </row>
    <row r="106" spans="2:65" s="8" customFormat="1" ht="29.25" customHeight="1" x14ac:dyDescent="0.3">
      <c r="B106" s="101"/>
      <c r="C106" s="102" t="s">
        <v>84</v>
      </c>
      <c r="D106" s="159" t="s">
        <v>85</v>
      </c>
      <c r="E106" s="159" t="s">
        <v>52</v>
      </c>
      <c r="F106" s="231" t="s">
        <v>86</v>
      </c>
      <c r="G106" s="231"/>
      <c r="H106" s="231"/>
      <c r="I106" s="231"/>
      <c r="J106" s="159" t="s">
        <v>87</v>
      </c>
      <c r="K106" s="159" t="s">
        <v>88</v>
      </c>
      <c r="L106" s="159" t="s">
        <v>89</v>
      </c>
      <c r="M106" s="231" t="s">
        <v>79</v>
      </c>
      <c r="N106" s="231"/>
      <c r="O106" s="231"/>
      <c r="P106" s="232"/>
      <c r="Q106" s="103"/>
      <c r="S106" s="70" t="s">
        <v>90</v>
      </c>
      <c r="T106" s="71" t="s">
        <v>35</v>
      </c>
      <c r="U106" s="71" t="s">
        <v>91</v>
      </c>
      <c r="V106" s="71" t="s">
        <v>92</v>
      </c>
      <c r="W106" s="71" t="s">
        <v>93</v>
      </c>
      <c r="X106" s="71" t="s">
        <v>94</v>
      </c>
      <c r="Y106" s="71" t="s">
        <v>95</v>
      </c>
      <c r="Z106" s="72" t="s">
        <v>96</v>
      </c>
    </row>
    <row r="107" spans="2:65" s="1" customFormat="1" ht="29.25" customHeight="1" x14ac:dyDescent="0.35">
      <c r="B107" s="31"/>
      <c r="C107" s="74" t="s">
        <v>75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217">
        <f>M108</f>
        <v>0</v>
      </c>
      <c r="N107" s="218"/>
      <c r="O107" s="218"/>
      <c r="P107" s="218"/>
      <c r="Q107" s="33"/>
      <c r="S107" s="73"/>
      <c r="T107" s="46"/>
      <c r="U107" s="46"/>
      <c r="V107" s="104" t="e">
        <f>#REF!+V108+#REF!</f>
        <v>#REF!</v>
      </c>
      <c r="W107" s="46"/>
      <c r="X107" s="104" t="e">
        <f>#REF!+X108+#REF!</f>
        <v>#REF!</v>
      </c>
      <c r="Y107" s="46"/>
      <c r="Z107" s="105" t="e">
        <f>#REF!+Z108+#REF!</f>
        <v>#REF!</v>
      </c>
      <c r="AS107" s="18" t="s">
        <v>57</v>
      </c>
      <c r="AT107" s="18" t="s">
        <v>81</v>
      </c>
      <c r="BJ107" s="106" t="e">
        <f>#REF!+BJ108+#REF!</f>
        <v>#REF!</v>
      </c>
    </row>
    <row r="108" spans="2:65" s="9" customFormat="1" ht="37.35" customHeight="1" x14ac:dyDescent="0.35">
      <c r="B108" s="107"/>
      <c r="C108" s="108"/>
      <c r="D108" s="109" t="s">
        <v>105</v>
      </c>
      <c r="E108" s="109"/>
      <c r="F108" s="109"/>
      <c r="G108" s="109"/>
      <c r="H108" s="109"/>
      <c r="I108" s="109"/>
      <c r="J108" s="109"/>
      <c r="K108" s="109"/>
      <c r="L108" s="109"/>
      <c r="M108" s="219">
        <f>M109</f>
        <v>0</v>
      </c>
      <c r="N108" s="220"/>
      <c r="O108" s="220"/>
      <c r="P108" s="220"/>
      <c r="Q108" s="110"/>
      <c r="S108" s="111"/>
      <c r="T108" s="108"/>
      <c r="U108" s="108"/>
      <c r="V108" s="112" t="e">
        <f>#REF!+#REF!+V109+#REF!</f>
        <v>#REF!</v>
      </c>
      <c r="W108" s="108"/>
      <c r="X108" s="112" t="e">
        <f>#REF!+#REF!+X109+#REF!</f>
        <v>#REF!</v>
      </c>
      <c r="Y108" s="108"/>
      <c r="Z108" s="113" t="e">
        <f>#REF!+#REF!+Z109+#REF!</f>
        <v>#REF!</v>
      </c>
      <c r="AQ108" s="114" t="s">
        <v>99</v>
      </c>
      <c r="AS108" s="115" t="s">
        <v>57</v>
      </c>
      <c r="AT108" s="115" t="s">
        <v>58</v>
      </c>
      <c r="AX108" s="114" t="s">
        <v>97</v>
      </c>
      <c r="BJ108" s="116" t="e">
        <f>#REF!+#REF!+BJ109+#REF!</f>
        <v>#REF!</v>
      </c>
    </row>
    <row r="109" spans="2:65" s="9" customFormat="1" ht="29.85" customHeight="1" x14ac:dyDescent="0.35">
      <c r="B109" s="107"/>
      <c r="C109" s="108"/>
      <c r="D109" s="117" t="s">
        <v>110</v>
      </c>
      <c r="E109" s="117"/>
      <c r="F109" s="117"/>
      <c r="G109" s="117"/>
      <c r="H109" s="117"/>
      <c r="I109" s="117"/>
      <c r="J109" s="117"/>
      <c r="K109" s="117"/>
      <c r="L109" s="117"/>
      <c r="M109" s="221">
        <f>SUM(M112:P140)</f>
        <v>0</v>
      </c>
      <c r="N109" s="222"/>
      <c r="O109" s="222"/>
      <c r="P109" s="222"/>
      <c r="Q109" s="110"/>
      <c r="S109" s="111"/>
      <c r="T109" s="108"/>
      <c r="U109" s="108"/>
      <c r="V109" s="112" t="e">
        <f>#REF!</f>
        <v>#REF!</v>
      </c>
      <c r="W109" s="108"/>
      <c r="X109" s="112" t="e">
        <f>#REF!</f>
        <v>#REF!</v>
      </c>
      <c r="Y109" s="108"/>
      <c r="Z109" s="113" t="e">
        <f>#REF!</f>
        <v>#REF!</v>
      </c>
      <c r="AQ109" s="114" t="s">
        <v>99</v>
      </c>
      <c r="AS109" s="115" t="s">
        <v>57</v>
      </c>
      <c r="AT109" s="115" t="s">
        <v>63</v>
      </c>
      <c r="AX109" s="114" t="s">
        <v>97</v>
      </c>
      <c r="BJ109" s="116" t="e">
        <f>#REF!</f>
        <v>#REF!</v>
      </c>
    </row>
    <row r="110" spans="2:65" s="1" customFormat="1" ht="22.2" customHeight="1" x14ac:dyDescent="0.3">
      <c r="B110" s="118"/>
      <c r="C110" s="119" t="s">
        <v>421</v>
      </c>
      <c r="D110" s="119" t="s">
        <v>98</v>
      </c>
      <c r="E110" s="120" t="s">
        <v>125</v>
      </c>
      <c r="F110" s="215" t="s">
        <v>423</v>
      </c>
      <c r="G110" s="215"/>
      <c r="H110" s="215"/>
      <c r="I110" s="215"/>
      <c r="J110" s="121" t="s">
        <v>120</v>
      </c>
      <c r="K110" s="166"/>
      <c r="L110" s="167"/>
      <c r="M110" s="216"/>
      <c r="N110" s="216">
        <f>ROUND(L110*K110,2)</f>
        <v>0</v>
      </c>
      <c r="O110" s="216"/>
      <c r="P110" s="216"/>
      <c r="Q110" s="122"/>
      <c r="S110" s="123"/>
      <c r="T110" s="39" t="s">
        <v>4</v>
      </c>
      <c r="U110" s="124" t="s">
        <v>38</v>
      </c>
      <c r="V110" s="124">
        <v>0</v>
      </c>
      <c r="W110" s="124">
        <f>V110*K110</f>
        <v>0</v>
      </c>
      <c r="X110" s="124">
        <v>0</v>
      </c>
      <c r="Y110" s="124">
        <f>X110*K110</f>
        <v>0</v>
      </c>
      <c r="Z110" s="125">
        <v>0</v>
      </c>
      <c r="AA110" s="1">
        <f>Z110*K110</f>
        <v>0</v>
      </c>
      <c r="AQ110" s="18"/>
      <c r="AR110" s="1" t="s">
        <v>103</v>
      </c>
      <c r="AS110" s="18"/>
      <c r="AT110" s="18" t="s">
        <v>98</v>
      </c>
      <c r="AU110" s="1" t="s">
        <v>99</v>
      </c>
      <c r="AX110" s="18"/>
      <c r="AY110" s="1" t="s">
        <v>97</v>
      </c>
      <c r="BD110" s="126"/>
      <c r="BE110" s="126">
        <f>IF(U110="základná",N110,0)</f>
        <v>0</v>
      </c>
      <c r="BF110" s="126">
        <f>IF(U110="znížená",N110,0)</f>
        <v>0</v>
      </c>
      <c r="BG110" s="126">
        <f>IF(U110="zákl. prenesená",N110,0)</f>
        <v>0</v>
      </c>
      <c r="BH110" s="126">
        <f>IF(U110="zníž. prenesená",N110,0)</f>
        <v>0</v>
      </c>
      <c r="BI110" s="18">
        <f>IF(U110="nulová",N110,0)</f>
        <v>0</v>
      </c>
      <c r="BJ110" s="126" t="s">
        <v>99</v>
      </c>
      <c r="BK110" s="18">
        <f>ROUND(L110*K110,2)</f>
        <v>0</v>
      </c>
      <c r="BL110" s="18" t="s">
        <v>103</v>
      </c>
      <c r="BM110" s="1" t="s">
        <v>422</v>
      </c>
    </row>
    <row r="111" spans="2:65" s="1" customFormat="1" ht="18" customHeight="1" x14ac:dyDescent="0.3">
      <c r="B111" s="118"/>
      <c r="C111" s="178"/>
      <c r="D111" s="178"/>
      <c r="E111" s="179"/>
      <c r="F111" s="257"/>
      <c r="G111" s="257"/>
      <c r="H111" s="257"/>
      <c r="I111" s="257"/>
      <c r="J111" s="180"/>
      <c r="K111" s="168"/>
      <c r="L111" s="168"/>
      <c r="M111" s="258"/>
      <c r="N111" s="258"/>
      <c r="O111" s="258"/>
      <c r="P111" s="258"/>
      <c r="Q111" s="122"/>
      <c r="S111" s="123"/>
      <c r="T111" s="39"/>
      <c r="U111" s="124"/>
      <c r="V111" s="124"/>
      <c r="W111" s="124"/>
      <c r="X111" s="124"/>
      <c r="Y111" s="124"/>
      <c r="Z111" s="125"/>
      <c r="AQ111" s="18"/>
      <c r="AS111" s="18"/>
      <c r="AT111" s="18"/>
      <c r="AX111" s="18"/>
      <c r="BD111" s="126"/>
      <c r="BE111" s="126"/>
      <c r="BF111" s="126"/>
      <c r="BG111" s="126"/>
      <c r="BH111" s="126"/>
      <c r="BI111" s="18"/>
      <c r="BJ111" s="126"/>
      <c r="BK111" s="18"/>
      <c r="BL111" s="18"/>
    </row>
    <row r="112" spans="2:65" s="1" customFormat="1" ht="25.5" customHeight="1" x14ac:dyDescent="0.3">
      <c r="B112" s="118"/>
      <c r="C112" s="119"/>
      <c r="D112" s="119"/>
      <c r="E112" s="120" t="s">
        <v>424</v>
      </c>
      <c r="F112" s="215" t="s">
        <v>253</v>
      </c>
      <c r="G112" s="215"/>
      <c r="H112" s="215"/>
      <c r="I112" s="215"/>
      <c r="J112" s="121" t="s">
        <v>115</v>
      </c>
      <c r="K112" s="160">
        <v>36</v>
      </c>
      <c r="L112" s="167"/>
      <c r="M112" s="216">
        <f>ROUND(L112*K112,2)</f>
        <v>0</v>
      </c>
      <c r="N112" s="216"/>
      <c r="O112" s="216"/>
      <c r="P112" s="216"/>
      <c r="Q112" s="122"/>
      <c r="S112" s="123"/>
      <c r="T112" s="39"/>
      <c r="U112" s="124"/>
      <c r="V112" s="124"/>
      <c r="W112" s="124"/>
      <c r="X112" s="124"/>
      <c r="Y112" s="124"/>
      <c r="Z112" s="125"/>
      <c r="AQ112" s="18"/>
      <c r="AS112" s="18"/>
      <c r="AT112" s="18"/>
      <c r="AX112" s="18"/>
      <c r="BD112" s="126"/>
      <c r="BE112" s="126"/>
      <c r="BF112" s="126"/>
      <c r="BG112" s="126"/>
      <c r="BH112" s="126"/>
      <c r="BI112" s="18"/>
      <c r="BJ112" s="126"/>
      <c r="BK112" s="18"/>
      <c r="BL112" s="18"/>
    </row>
    <row r="113" spans="2:64" s="1" customFormat="1" ht="16.2" customHeight="1" x14ac:dyDescent="0.3">
      <c r="B113" s="118"/>
      <c r="C113" s="119"/>
      <c r="D113" s="119"/>
      <c r="E113" s="120" t="s">
        <v>425</v>
      </c>
      <c r="F113" s="215" t="s">
        <v>254</v>
      </c>
      <c r="G113" s="215"/>
      <c r="H113" s="215"/>
      <c r="I113" s="215"/>
      <c r="J113" s="121" t="s">
        <v>115</v>
      </c>
      <c r="K113" s="160">
        <v>1</v>
      </c>
      <c r="L113" s="167"/>
      <c r="M113" s="216">
        <f t="shared" ref="M113:M126" si="0">ROUND(L113*K113,2)</f>
        <v>0</v>
      </c>
      <c r="N113" s="216"/>
      <c r="O113" s="216"/>
      <c r="P113" s="216"/>
      <c r="Q113" s="122"/>
      <c r="S113" s="123"/>
      <c r="T113" s="39"/>
      <c r="U113" s="124"/>
      <c r="V113" s="124"/>
      <c r="W113" s="124"/>
      <c r="X113" s="124"/>
      <c r="Y113" s="124"/>
      <c r="Z113" s="125"/>
      <c r="AQ113" s="18"/>
      <c r="AS113" s="18"/>
      <c r="AT113" s="18"/>
      <c r="AX113" s="18"/>
      <c r="BD113" s="126"/>
      <c r="BE113" s="126"/>
      <c r="BF113" s="126"/>
      <c r="BG113" s="126"/>
      <c r="BH113" s="126"/>
      <c r="BI113" s="18"/>
      <c r="BJ113" s="126"/>
      <c r="BK113" s="18"/>
      <c r="BL113" s="18"/>
    </row>
    <row r="114" spans="2:64" s="1" customFormat="1" ht="39.6" customHeight="1" x14ac:dyDescent="0.3">
      <c r="B114" s="118"/>
      <c r="C114" s="119"/>
      <c r="D114" s="119"/>
      <c r="E114" s="120" t="s">
        <v>426</v>
      </c>
      <c r="F114" s="215" t="s">
        <v>255</v>
      </c>
      <c r="G114" s="215"/>
      <c r="H114" s="215"/>
      <c r="I114" s="215"/>
      <c r="J114" s="121" t="s">
        <v>115</v>
      </c>
      <c r="K114" s="160">
        <v>36</v>
      </c>
      <c r="L114" s="167"/>
      <c r="M114" s="216">
        <f t="shared" si="0"/>
        <v>0</v>
      </c>
      <c r="N114" s="216"/>
      <c r="O114" s="216"/>
      <c r="P114" s="216"/>
      <c r="Q114" s="122"/>
      <c r="S114" s="123"/>
      <c r="T114" s="39"/>
      <c r="U114" s="124"/>
      <c r="V114" s="124"/>
      <c r="W114" s="124"/>
      <c r="X114" s="124"/>
      <c r="Y114" s="124"/>
      <c r="Z114" s="125"/>
      <c r="AQ114" s="18"/>
      <c r="AS114" s="18"/>
      <c r="AT114" s="18"/>
      <c r="AX114" s="18"/>
      <c r="BD114" s="126"/>
      <c r="BE114" s="126"/>
      <c r="BF114" s="126"/>
      <c r="BG114" s="126"/>
      <c r="BH114" s="126"/>
      <c r="BI114" s="18"/>
      <c r="BJ114" s="126"/>
      <c r="BK114" s="18"/>
      <c r="BL114" s="18"/>
    </row>
    <row r="115" spans="2:64" s="1" customFormat="1" ht="37.200000000000003" customHeight="1" x14ac:dyDescent="0.3">
      <c r="B115" s="118"/>
      <c r="C115" s="119"/>
      <c r="D115" s="119"/>
      <c r="E115" s="120" t="s">
        <v>427</v>
      </c>
      <c r="F115" s="215" t="s">
        <v>256</v>
      </c>
      <c r="G115" s="215"/>
      <c r="H115" s="215"/>
      <c r="I115" s="215"/>
      <c r="J115" s="121" t="s">
        <v>115</v>
      </c>
      <c r="K115" s="160">
        <v>1</v>
      </c>
      <c r="L115" s="167"/>
      <c r="M115" s="216">
        <f t="shared" si="0"/>
        <v>0</v>
      </c>
      <c r="N115" s="216"/>
      <c r="O115" s="216"/>
      <c r="P115" s="216"/>
      <c r="Q115" s="122"/>
      <c r="S115" s="123"/>
      <c r="T115" s="39"/>
      <c r="U115" s="124"/>
      <c r="V115" s="124"/>
      <c r="W115" s="124"/>
      <c r="X115" s="124"/>
      <c r="Y115" s="124"/>
      <c r="Z115" s="125"/>
      <c r="AQ115" s="18"/>
      <c r="AS115" s="18"/>
      <c r="AT115" s="18"/>
      <c r="AX115" s="18"/>
      <c r="BD115" s="126"/>
      <c r="BE115" s="126"/>
      <c r="BF115" s="126"/>
      <c r="BG115" s="126"/>
      <c r="BH115" s="126"/>
      <c r="BI115" s="18"/>
      <c r="BJ115" s="126"/>
      <c r="BK115" s="18"/>
      <c r="BL115" s="18"/>
    </row>
    <row r="116" spans="2:64" s="1" customFormat="1" ht="25.2" customHeight="1" x14ac:dyDescent="0.3">
      <c r="B116" s="118"/>
      <c r="C116" s="119"/>
      <c r="D116" s="119"/>
      <c r="E116" s="120" t="s">
        <v>428</v>
      </c>
      <c r="F116" s="215" t="s">
        <v>257</v>
      </c>
      <c r="G116" s="215"/>
      <c r="H116" s="215"/>
      <c r="I116" s="215"/>
      <c r="J116" s="121" t="s">
        <v>115</v>
      </c>
      <c r="K116" s="160">
        <v>3</v>
      </c>
      <c r="L116" s="167"/>
      <c r="M116" s="216">
        <f t="shared" si="0"/>
        <v>0</v>
      </c>
      <c r="N116" s="216"/>
      <c r="O116" s="216"/>
      <c r="P116" s="216"/>
      <c r="Q116" s="122"/>
      <c r="S116" s="123"/>
      <c r="T116" s="39"/>
      <c r="U116" s="124"/>
      <c r="V116" s="124"/>
      <c r="W116" s="124"/>
      <c r="X116" s="124"/>
      <c r="Y116" s="124"/>
      <c r="Z116" s="125"/>
      <c r="AQ116" s="18"/>
      <c r="AS116" s="18"/>
      <c r="AT116" s="18"/>
      <c r="AX116" s="18"/>
      <c r="BD116" s="126"/>
      <c r="BE116" s="126"/>
      <c r="BF116" s="126"/>
      <c r="BG116" s="126"/>
      <c r="BH116" s="126"/>
      <c r="BI116" s="18"/>
      <c r="BJ116" s="126"/>
      <c r="BK116" s="18"/>
      <c r="BL116" s="18"/>
    </row>
    <row r="117" spans="2:64" s="1" customFormat="1" ht="25.2" customHeight="1" x14ac:dyDescent="0.3">
      <c r="B117" s="118"/>
      <c r="C117" s="119"/>
      <c r="D117" s="119"/>
      <c r="E117" s="120" t="s">
        <v>429</v>
      </c>
      <c r="F117" s="215" t="s">
        <v>258</v>
      </c>
      <c r="G117" s="215"/>
      <c r="H117" s="215"/>
      <c r="I117" s="215"/>
      <c r="J117" s="121" t="s">
        <v>115</v>
      </c>
      <c r="K117" s="160">
        <v>18</v>
      </c>
      <c r="L117" s="167"/>
      <c r="M117" s="216">
        <f t="shared" si="0"/>
        <v>0</v>
      </c>
      <c r="N117" s="216"/>
      <c r="O117" s="216"/>
      <c r="P117" s="216"/>
      <c r="Q117" s="122"/>
      <c r="S117" s="123"/>
      <c r="T117" s="39"/>
      <c r="U117" s="124"/>
      <c r="V117" s="124"/>
      <c r="W117" s="124"/>
      <c r="X117" s="124"/>
      <c r="Y117" s="124"/>
      <c r="Z117" s="125"/>
      <c r="AQ117" s="18"/>
      <c r="AS117" s="18"/>
      <c r="AT117" s="18"/>
      <c r="AX117" s="18"/>
      <c r="BD117" s="126"/>
      <c r="BE117" s="126"/>
      <c r="BF117" s="126"/>
      <c r="BG117" s="126"/>
      <c r="BH117" s="126"/>
      <c r="BI117" s="18"/>
      <c r="BJ117" s="126"/>
      <c r="BK117" s="18"/>
      <c r="BL117" s="18"/>
    </row>
    <row r="118" spans="2:64" s="1" customFormat="1" ht="24" customHeight="1" x14ac:dyDescent="0.3">
      <c r="B118" s="118"/>
      <c r="C118" s="119"/>
      <c r="D118" s="119"/>
      <c r="E118" s="120" t="s">
        <v>430</v>
      </c>
      <c r="F118" s="215" t="s">
        <v>259</v>
      </c>
      <c r="G118" s="215"/>
      <c r="H118" s="215"/>
      <c r="I118" s="215"/>
      <c r="J118" s="121" t="s">
        <v>115</v>
      </c>
      <c r="K118" s="160">
        <v>180</v>
      </c>
      <c r="L118" s="167"/>
      <c r="M118" s="216">
        <f t="shared" si="0"/>
        <v>0</v>
      </c>
      <c r="N118" s="216"/>
      <c r="O118" s="216"/>
      <c r="P118" s="216"/>
      <c r="Q118" s="122"/>
      <c r="S118" s="123"/>
      <c r="T118" s="39"/>
      <c r="U118" s="124"/>
      <c r="V118" s="124"/>
      <c r="W118" s="124"/>
      <c r="X118" s="124"/>
      <c r="Y118" s="124"/>
      <c r="Z118" s="125"/>
      <c r="AQ118" s="18"/>
      <c r="AS118" s="18"/>
      <c r="AT118" s="18"/>
      <c r="AX118" s="18"/>
      <c r="BD118" s="126"/>
      <c r="BE118" s="126"/>
      <c r="BF118" s="126"/>
      <c r="BG118" s="126"/>
      <c r="BH118" s="126"/>
      <c r="BI118" s="18"/>
      <c r="BJ118" s="126"/>
      <c r="BK118" s="18"/>
      <c r="BL118" s="18"/>
    </row>
    <row r="119" spans="2:64" s="1" customFormat="1" ht="24.6" customHeight="1" x14ac:dyDescent="0.3">
      <c r="B119" s="118"/>
      <c r="C119" s="119"/>
      <c r="D119" s="119"/>
      <c r="E119" s="120" t="s">
        <v>431</v>
      </c>
      <c r="F119" s="215" t="s">
        <v>260</v>
      </c>
      <c r="G119" s="215"/>
      <c r="H119" s="215"/>
      <c r="I119" s="215"/>
      <c r="J119" s="121" t="s">
        <v>115</v>
      </c>
      <c r="K119" s="160">
        <v>20</v>
      </c>
      <c r="L119" s="167"/>
      <c r="M119" s="216">
        <f t="shared" si="0"/>
        <v>0</v>
      </c>
      <c r="N119" s="216"/>
      <c r="O119" s="216"/>
      <c r="P119" s="216"/>
      <c r="Q119" s="122"/>
      <c r="S119" s="123"/>
      <c r="T119" s="39"/>
      <c r="U119" s="124"/>
      <c r="V119" s="124"/>
      <c r="W119" s="124"/>
      <c r="X119" s="124"/>
      <c r="Y119" s="124"/>
      <c r="Z119" s="125"/>
      <c r="AQ119" s="18"/>
      <c r="AS119" s="18"/>
      <c r="AT119" s="18"/>
      <c r="AX119" s="18"/>
      <c r="BD119" s="126"/>
      <c r="BE119" s="126"/>
      <c r="BF119" s="126"/>
      <c r="BG119" s="126"/>
      <c r="BH119" s="126"/>
      <c r="BI119" s="18"/>
      <c r="BJ119" s="126"/>
      <c r="BK119" s="18"/>
      <c r="BL119" s="18"/>
    </row>
    <row r="120" spans="2:64" s="1" customFormat="1" ht="26.4" customHeight="1" x14ac:dyDescent="0.3">
      <c r="B120" s="118"/>
      <c r="C120" s="119"/>
      <c r="D120" s="119"/>
      <c r="E120" s="120" t="s">
        <v>433</v>
      </c>
      <c r="F120" s="215" t="s">
        <v>261</v>
      </c>
      <c r="G120" s="215"/>
      <c r="H120" s="215"/>
      <c r="I120" s="215"/>
      <c r="J120" s="121" t="s">
        <v>115</v>
      </c>
      <c r="K120" s="160">
        <v>40</v>
      </c>
      <c r="L120" s="167"/>
      <c r="M120" s="216">
        <f t="shared" si="0"/>
        <v>0</v>
      </c>
      <c r="N120" s="216"/>
      <c r="O120" s="216"/>
      <c r="P120" s="216"/>
      <c r="Q120" s="122"/>
      <c r="S120" s="123"/>
      <c r="T120" s="39"/>
      <c r="U120" s="124"/>
      <c r="V120" s="124"/>
      <c r="W120" s="124"/>
      <c r="X120" s="124"/>
      <c r="Y120" s="124"/>
      <c r="Z120" s="125"/>
      <c r="AQ120" s="18"/>
      <c r="AS120" s="18"/>
      <c r="AT120" s="18"/>
      <c r="AX120" s="18"/>
      <c r="BD120" s="126"/>
      <c r="BE120" s="126"/>
      <c r="BF120" s="126"/>
      <c r="BG120" s="126"/>
      <c r="BH120" s="126"/>
      <c r="BI120" s="18"/>
      <c r="BJ120" s="126"/>
      <c r="BK120" s="18"/>
      <c r="BL120" s="18"/>
    </row>
    <row r="121" spans="2:64" s="1" customFormat="1" ht="23.4" customHeight="1" x14ac:dyDescent="0.3">
      <c r="B121" s="118"/>
      <c r="C121" s="119"/>
      <c r="D121" s="119"/>
      <c r="E121" s="120" t="s">
        <v>432</v>
      </c>
      <c r="F121" s="215" t="s">
        <v>262</v>
      </c>
      <c r="G121" s="215"/>
      <c r="H121" s="215"/>
      <c r="I121" s="215"/>
      <c r="J121" s="121" t="s">
        <v>115</v>
      </c>
      <c r="K121" s="160">
        <v>52</v>
      </c>
      <c r="L121" s="167"/>
      <c r="M121" s="216">
        <f t="shared" si="0"/>
        <v>0</v>
      </c>
      <c r="N121" s="216"/>
      <c r="O121" s="216"/>
      <c r="P121" s="216"/>
      <c r="Q121" s="122"/>
      <c r="S121" s="123"/>
      <c r="T121" s="39"/>
      <c r="U121" s="124"/>
      <c r="V121" s="124"/>
      <c r="W121" s="124"/>
      <c r="X121" s="124"/>
      <c r="Y121" s="124"/>
      <c r="Z121" s="125"/>
      <c r="AQ121" s="18"/>
      <c r="AS121" s="18"/>
      <c r="AT121" s="18"/>
      <c r="AX121" s="18"/>
      <c r="BD121" s="126"/>
      <c r="BE121" s="126"/>
      <c r="BF121" s="126"/>
      <c r="BG121" s="126"/>
      <c r="BH121" s="126"/>
      <c r="BI121" s="18"/>
      <c r="BJ121" s="126"/>
      <c r="BK121" s="18"/>
      <c r="BL121" s="18"/>
    </row>
    <row r="122" spans="2:64" s="1" customFormat="1" ht="28.2" customHeight="1" x14ac:dyDescent="0.3">
      <c r="B122" s="118"/>
      <c r="C122" s="119"/>
      <c r="D122" s="119"/>
      <c r="E122" s="120" t="s">
        <v>434</v>
      </c>
      <c r="F122" s="215" t="s">
        <v>263</v>
      </c>
      <c r="G122" s="215"/>
      <c r="H122" s="215"/>
      <c r="I122" s="215"/>
      <c r="J122" s="121" t="s">
        <v>282</v>
      </c>
      <c r="K122" s="160">
        <v>1</v>
      </c>
      <c r="L122" s="167"/>
      <c r="M122" s="216">
        <f t="shared" si="0"/>
        <v>0</v>
      </c>
      <c r="N122" s="216"/>
      <c r="O122" s="216"/>
      <c r="P122" s="216"/>
      <c r="Q122" s="122"/>
      <c r="S122" s="123"/>
      <c r="T122" s="39"/>
      <c r="U122" s="124"/>
      <c r="V122" s="124"/>
      <c r="W122" s="124"/>
      <c r="X122" s="124"/>
      <c r="Y122" s="124"/>
      <c r="Z122" s="125"/>
      <c r="AQ122" s="18"/>
      <c r="AS122" s="18"/>
      <c r="AT122" s="18"/>
      <c r="AX122" s="18"/>
      <c r="BD122" s="126"/>
      <c r="BE122" s="126"/>
      <c r="BF122" s="126"/>
      <c r="BG122" s="126"/>
      <c r="BH122" s="126"/>
      <c r="BI122" s="18"/>
      <c r="BJ122" s="126"/>
      <c r="BK122" s="18"/>
      <c r="BL122" s="18"/>
    </row>
    <row r="123" spans="2:64" s="1" customFormat="1" ht="22.8" customHeight="1" x14ac:dyDescent="0.3">
      <c r="B123" s="118"/>
      <c r="C123" s="119"/>
      <c r="D123" s="119"/>
      <c r="E123" s="120" t="s">
        <v>435</v>
      </c>
      <c r="F123" s="215" t="s">
        <v>264</v>
      </c>
      <c r="G123" s="215"/>
      <c r="H123" s="215"/>
      <c r="I123" s="215"/>
      <c r="J123" s="121" t="s">
        <v>282</v>
      </c>
      <c r="K123" s="160">
        <v>1</v>
      </c>
      <c r="L123" s="167"/>
      <c r="M123" s="216">
        <f t="shared" si="0"/>
        <v>0</v>
      </c>
      <c r="N123" s="216"/>
      <c r="O123" s="216"/>
      <c r="P123" s="216"/>
      <c r="Q123" s="122"/>
      <c r="S123" s="123"/>
      <c r="T123" s="39"/>
      <c r="U123" s="124"/>
      <c r="V123" s="124"/>
      <c r="W123" s="124"/>
      <c r="X123" s="124"/>
      <c r="Y123" s="124"/>
      <c r="Z123" s="125"/>
      <c r="AQ123" s="18"/>
      <c r="AS123" s="18"/>
      <c r="AT123" s="18"/>
      <c r="AX123" s="18"/>
      <c r="BD123" s="126"/>
      <c r="BE123" s="126"/>
      <c r="BF123" s="126"/>
      <c r="BG123" s="126"/>
      <c r="BH123" s="126"/>
      <c r="BI123" s="18"/>
      <c r="BJ123" s="126"/>
      <c r="BK123" s="18"/>
      <c r="BL123" s="18"/>
    </row>
    <row r="124" spans="2:64" s="1" customFormat="1" ht="25.2" customHeight="1" x14ac:dyDescent="0.3">
      <c r="B124" s="118"/>
      <c r="C124" s="119"/>
      <c r="D124" s="119"/>
      <c r="E124" s="120" t="s">
        <v>436</v>
      </c>
      <c r="F124" s="215" t="s">
        <v>265</v>
      </c>
      <c r="G124" s="215"/>
      <c r="H124" s="215"/>
      <c r="I124" s="215"/>
      <c r="J124" s="121" t="s">
        <v>115</v>
      </c>
      <c r="K124" s="160">
        <v>8</v>
      </c>
      <c r="L124" s="167"/>
      <c r="M124" s="216">
        <f t="shared" si="0"/>
        <v>0</v>
      </c>
      <c r="N124" s="216"/>
      <c r="O124" s="216"/>
      <c r="P124" s="216"/>
      <c r="Q124" s="122"/>
      <c r="S124" s="123"/>
      <c r="T124" s="39"/>
      <c r="U124" s="124"/>
      <c r="V124" s="124"/>
      <c r="W124" s="124"/>
      <c r="X124" s="124"/>
      <c r="Y124" s="124"/>
      <c r="Z124" s="125"/>
      <c r="AQ124" s="18"/>
      <c r="AS124" s="18"/>
      <c r="AT124" s="18"/>
      <c r="AX124" s="18"/>
      <c r="BD124" s="126"/>
      <c r="BE124" s="126"/>
      <c r="BF124" s="126"/>
      <c r="BG124" s="126"/>
      <c r="BH124" s="126"/>
      <c r="BI124" s="18"/>
      <c r="BJ124" s="126"/>
      <c r="BK124" s="18"/>
      <c r="BL124" s="18"/>
    </row>
    <row r="125" spans="2:64" s="1" customFormat="1" ht="24" customHeight="1" x14ac:dyDescent="0.3">
      <c r="B125" s="118"/>
      <c r="C125" s="119"/>
      <c r="D125" s="119"/>
      <c r="E125" s="120" t="s">
        <v>437</v>
      </c>
      <c r="F125" s="215" t="s">
        <v>266</v>
      </c>
      <c r="G125" s="215"/>
      <c r="H125" s="215"/>
      <c r="I125" s="215"/>
      <c r="J125" s="121" t="s">
        <v>115</v>
      </c>
      <c r="K125" s="160">
        <v>8</v>
      </c>
      <c r="L125" s="167"/>
      <c r="M125" s="216">
        <f t="shared" si="0"/>
        <v>0</v>
      </c>
      <c r="N125" s="216"/>
      <c r="O125" s="216"/>
      <c r="P125" s="216"/>
      <c r="Q125" s="122"/>
      <c r="S125" s="123"/>
      <c r="T125" s="39"/>
      <c r="U125" s="124"/>
      <c r="V125" s="124"/>
      <c r="W125" s="124"/>
      <c r="X125" s="124"/>
      <c r="Y125" s="124"/>
      <c r="Z125" s="125"/>
      <c r="AQ125" s="18"/>
      <c r="AS125" s="18"/>
      <c r="AT125" s="18"/>
      <c r="AX125" s="18"/>
      <c r="BD125" s="126"/>
      <c r="BE125" s="126"/>
      <c r="BF125" s="126"/>
      <c r="BG125" s="126"/>
      <c r="BH125" s="126"/>
      <c r="BI125" s="18"/>
      <c r="BJ125" s="126"/>
      <c r="BK125" s="18"/>
      <c r="BL125" s="18"/>
    </row>
    <row r="126" spans="2:64" s="1" customFormat="1" ht="13.8" customHeight="1" x14ac:dyDescent="0.3">
      <c r="B126" s="118"/>
      <c r="C126" s="119"/>
      <c r="D126" s="119"/>
      <c r="E126" s="120" t="s">
        <v>438</v>
      </c>
      <c r="F126" s="215" t="s">
        <v>267</v>
      </c>
      <c r="G126" s="215"/>
      <c r="H126" s="215"/>
      <c r="I126" s="215"/>
      <c r="J126" s="121" t="s">
        <v>115</v>
      </c>
      <c r="K126" s="160">
        <v>1</v>
      </c>
      <c r="L126" s="167"/>
      <c r="M126" s="216">
        <f t="shared" si="0"/>
        <v>0</v>
      </c>
      <c r="N126" s="216"/>
      <c r="O126" s="216"/>
      <c r="P126" s="216"/>
      <c r="Q126" s="122"/>
      <c r="S126" s="123"/>
      <c r="T126" s="39"/>
      <c r="U126" s="124"/>
      <c r="V126" s="124"/>
      <c r="W126" s="124"/>
      <c r="X126" s="124"/>
      <c r="Y126" s="124"/>
      <c r="Z126" s="125"/>
      <c r="AQ126" s="18"/>
      <c r="AS126" s="18"/>
      <c r="AT126" s="18"/>
      <c r="AX126" s="18"/>
      <c r="BD126" s="126"/>
      <c r="BE126" s="126"/>
      <c r="BF126" s="126"/>
      <c r="BG126" s="126"/>
      <c r="BH126" s="126"/>
      <c r="BI126" s="18"/>
      <c r="BJ126" s="126"/>
      <c r="BK126" s="18"/>
      <c r="BL126" s="18"/>
    </row>
    <row r="127" spans="2:64" s="1" customFormat="1" ht="26.4" customHeight="1" x14ac:dyDescent="0.3">
      <c r="B127" s="118"/>
      <c r="C127" s="119"/>
      <c r="D127" s="119"/>
      <c r="E127" s="120" t="s">
        <v>439</v>
      </c>
      <c r="F127" s="215" t="s">
        <v>268</v>
      </c>
      <c r="G127" s="215"/>
      <c r="H127" s="215"/>
      <c r="I127" s="215"/>
      <c r="J127" s="121" t="s">
        <v>115</v>
      </c>
      <c r="K127" s="160">
        <v>2</v>
      </c>
      <c r="L127" s="167"/>
      <c r="M127" s="216">
        <f>ROUND(L127*K127,2)</f>
        <v>0</v>
      </c>
      <c r="N127" s="216"/>
      <c r="O127" s="216"/>
      <c r="P127" s="216"/>
      <c r="Q127" s="122"/>
      <c r="S127" s="123"/>
      <c r="T127" s="39"/>
      <c r="U127" s="124"/>
      <c r="V127" s="124"/>
      <c r="W127" s="124"/>
      <c r="X127" s="124"/>
      <c r="Y127" s="124"/>
      <c r="Z127" s="125"/>
      <c r="AQ127" s="18"/>
      <c r="AS127" s="18"/>
      <c r="AT127" s="18"/>
      <c r="AX127" s="18"/>
      <c r="BD127" s="126"/>
      <c r="BE127" s="126"/>
      <c r="BF127" s="126"/>
      <c r="BG127" s="126"/>
      <c r="BH127" s="126"/>
      <c r="BI127" s="18"/>
      <c r="BJ127" s="126"/>
      <c r="BK127" s="18"/>
      <c r="BL127" s="18"/>
    </row>
    <row r="128" spans="2:64" s="1" customFormat="1" ht="12.6" customHeight="1" x14ac:dyDescent="0.3">
      <c r="B128" s="118"/>
      <c r="C128" s="119"/>
      <c r="D128" s="119"/>
      <c r="E128" s="120" t="s">
        <v>440</v>
      </c>
      <c r="F128" s="215" t="s">
        <v>269</v>
      </c>
      <c r="G128" s="215"/>
      <c r="H128" s="215"/>
      <c r="I128" s="215"/>
      <c r="J128" s="121" t="s">
        <v>115</v>
      </c>
      <c r="K128" s="160">
        <v>2</v>
      </c>
      <c r="L128" s="167"/>
      <c r="M128" s="216">
        <f t="shared" ref="M128:M140" si="1">ROUND(L128*K128,2)</f>
        <v>0</v>
      </c>
      <c r="N128" s="216"/>
      <c r="O128" s="216"/>
      <c r="P128" s="216"/>
      <c r="Q128" s="122"/>
      <c r="S128" s="123"/>
      <c r="T128" s="39"/>
      <c r="U128" s="124"/>
      <c r="V128" s="124"/>
      <c r="W128" s="124"/>
      <c r="X128" s="124"/>
      <c r="Y128" s="124"/>
      <c r="Z128" s="125"/>
      <c r="AQ128" s="18"/>
      <c r="AS128" s="18"/>
      <c r="AT128" s="18"/>
      <c r="AX128" s="18"/>
      <c r="BD128" s="126"/>
      <c r="BE128" s="126"/>
      <c r="BF128" s="126"/>
      <c r="BG128" s="126"/>
      <c r="BH128" s="126"/>
      <c r="BI128" s="18"/>
      <c r="BJ128" s="126"/>
      <c r="BK128" s="18"/>
      <c r="BL128" s="18"/>
    </row>
    <row r="129" spans="2:64" s="1" customFormat="1" ht="14.4" customHeight="1" x14ac:dyDescent="0.3">
      <c r="B129" s="118"/>
      <c r="C129" s="119"/>
      <c r="D129" s="119"/>
      <c r="E129" s="120" t="s">
        <v>441</v>
      </c>
      <c r="F129" s="215" t="s">
        <v>270</v>
      </c>
      <c r="G129" s="215"/>
      <c r="H129" s="215"/>
      <c r="I129" s="215"/>
      <c r="J129" s="121" t="s">
        <v>115</v>
      </c>
      <c r="K129" s="160">
        <v>8</v>
      </c>
      <c r="L129" s="167"/>
      <c r="M129" s="216">
        <f t="shared" si="1"/>
        <v>0</v>
      </c>
      <c r="N129" s="216"/>
      <c r="O129" s="216"/>
      <c r="P129" s="216"/>
      <c r="Q129" s="122"/>
      <c r="S129" s="123"/>
      <c r="T129" s="39"/>
      <c r="U129" s="124"/>
      <c r="V129" s="124"/>
      <c r="W129" s="124"/>
      <c r="X129" s="124"/>
      <c r="Y129" s="124"/>
      <c r="Z129" s="125"/>
      <c r="AQ129" s="18"/>
      <c r="AS129" s="18"/>
      <c r="AT129" s="18"/>
      <c r="AX129" s="18"/>
      <c r="BD129" s="126"/>
      <c r="BE129" s="126"/>
      <c r="BF129" s="126"/>
      <c r="BG129" s="126"/>
      <c r="BH129" s="126"/>
      <c r="BI129" s="18"/>
      <c r="BJ129" s="126"/>
      <c r="BK129" s="18"/>
      <c r="BL129" s="18"/>
    </row>
    <row r="130" spans="2:64" s="1" customFormat="1" ht="14.4" customHeight="1" x14ac:dyDescent="0.3">
      <c r="B130" s="118"/>
      <c r="C130" s="119"/>
      <c r="D130" s="119"/>
      <c r="E130" s="120" t="s">
        <v>442</v>
      </c>
      <c r="F130" s="215" t="s">
        <v>271</v>
      </c>
      <c r="G130" s="215"/>
      <c r="H130" s="215"/>
      <c r="I130" s="215"/>
      <c r="J130" s="121" t="s">
        <v>115</v>
      </c>
      <c r="K130" s="160">
        <v>1</v>
      </c>
      <c r="L130" s="167"/>
      <c r="M130" s="216">
        <f t="shared" si="1"/>
        <v>0</v>
      </c>
      <c r="N130" s="216"/>
      <c r="O130" s="216"/>
      <c r="P130" s="216"/>
      <c r="Q130" s="122"/>
      <c r="S130" s="123"/>
      <c r="T130" s="39"/>
      <c r="U130" s="124"/>
      <c r="V130" s="124"/>
      <c r="W130" s="124"/>
      <c r="X130" s="124"/>
      <c r="Y130" s="124"/>
      <c r="Z130" s="125"/>
      <c r="AQ130" s="18"/>
      <c r="AS130" s="18"/>
      <c r="AT130" s="18"/>
      <c r="AX130" s="18"/>
      <c r="BD130" s="126"/>
      <c r="BE130" s="126"/>
      <c r="BF130" s="126"/>
      <c r="BG130" s="126"/>
      <c r="BH130" s="126"/>
      <c r="BI130" s="18"/>
      <c r="BJ130" s="126"/>
      <c r="BK130" s="18"/>
      <c r="BL130" s="18"/>
    </row>
    <row r="131" spans="2:64" s="1" customFormat="1" ht="13.8" customHeight="1" x14ac:dyDescent="0.3">
      <c r="B131" s="118"/>
      <c r="C131" s="119"/>
      <c r="D131" s="119"/>
      <c r="E131" s="120" t="s">
        <v>443</v>
      </c>
      <c r="F131" s="215" t="s">
        <v>272</v>
      </c>
      <c r="G131" s="215"/>
      <c r="H131" s="215"/>
      <c r="I131" s="215"/>
      <c r="J131" s="121" t="s">
        <v>115</v>
      </c>
      <c r="K131" s="160">
        <v>1</v>
      </c>
      <c r="L131" s="167"/>
      <c r="M131" s="216">
        <f t="shared" si="1"/>
        <v>0</v>
      </c>
      <c r="N131" s="216"/>
      <c r="O131" s="216"/>
      <c r="P131" s="216"/>
      <c r="Q131" s="122"/>
      <c r="S131" s="123"/>
      <c r="T131" s="39"/>
      <c r="U131" s="124"/>
      <c r="V131" s="124"/>
      <c r="W131" s="124"/>
      <c r="X131" s="124"/>
      <c r="Y131" s="124"/>
      <c r="Z131" s="125"/>
      <c r="AQ131" s="18"/>
      <c r="AS131" s="18"/>
      <c r="AT131" s="18"/>
      <c r="AX131" s="18"/>
      <c r="BD131" s="126"/>
      <c r="BE131" s="126"/>
      <c r="BF131" s="126"/>
      <c r="BG131" s="126"/>
      <c r="BH131" s="126"/>
      <c r="BI131" s="18"/>
      <c r="BJ131" s="126"/>
      <c r="BK131" s="18"/>
      <c r="BL131" s="18"/>
    </row>
    <row r="132" spans="2:64" s="1" customFormat="1" ht="19.8" customHeight="1" x14ac:dyDescent="0.3">
      <c r="B132" s="118"/>
      <c r="C132" s="119"/>
      <c r="D132" s="119"/>
      <c r="E132" s="120" t="s">
        <v>444</v>
      </c>
      <c r="F132" s="215" t="s">
        <v>273</v>
      </c>
      <c r="G132" s="215"/>
      <c r="H132" s="215"/>
      <c r="I132" s="215"/>
      <c r="J132" s="121" t="s">
        <v>120</v>
      </c>
      <c r="K132" s="160">
        <v>1</v>
      </c>
      <c r="L132" s="167"/>
      <c r="M132" s="216">
        <f t="shared" si="1"/>
        <v>0</v>
      </c>
      <c r="N132" s="216"/>
      <c r="O132" s="216"/>
      <c r="P132" s="216"/>
      <c r="Q132" s="122"/>
      <c r="S132" s="123"/>
      <c r="T132" s="39"/>
      <c r="U132" s="124"/>
      <c r="V132" s="124"/>
      <c r="W132" s="124"/>
      <c r="X132" s="124"/>
      <c r="Y132" s="124"/>
      <c r="Z132" s="125"/>
      <c r="AQ132" s="18"/>
      <c r="AS132" s="18"/>
      <c r="AT132" s="18"/>
      <c r="AX132" s="18"/>
      <c r="BD132" s="126"/>
      <c r="BE132" s="126"/>
      <c r="BF132" s="126"/>
      <c r="BG132" s="126"/>
      <c r="BH132" s="126"/>
      <c r="BI132" s="18"/>
      <c r="BJ132" s="126"/>
      <c r="BK132" s="18"/>
      <c r="BL132" s="18"/>
    </row>
    <row r="133" spans="2:64" s="1" customFormat="1" ht="19.8" customHeight="1" x14ac:dyDescent="0.3">
      <c r="B133" s="118"/>
      <c r="C133" s="119"/>
      <c r="D133" s="119"/>
      <c r="E133" s="120" t="s">
        <v>445</v>
      </c>
      <c r="F133" s="215" t="s">
        <v>274</v>
      </c>
      <c r="G133" s="215"/>
      <c r="H133" s="215"/>
      <c r="I133" s="215"/>
      <c r="J133" s="121" t="s">
        <v>120</v>
      </c>
      <c r="K133" s="160">
        <v>1</v>
      </c>
      <c r="L133" s="167"/>
      <c r="M133" s="216">
        <f t="shared" si="1"/>
        <v>0</v>
      </c>
      <c r="N133" s="216"/>
      <c r="O133" s="216"/>
      <c r="P133" s="216"/>
      <c r="Q133" s="122"/>
      <c r="S133" s="123"/>
      <c r="T133" s="39"/>
      <c r="U133" s="124"/>
      <c r="V133" s="124"/>
      <c r="W133" s="124"/>
      <c r="X133" s="124"/>
      <c r="Y133" s="124"/>
      <c r="Z133" s="125"/>
      <c r="AQ133" s="18"/>
      <c r="AS133" s="18"/>
      <c r="AT133" s="18"/>
      <c r="AX133" s="18"/>
      <c r="BD133" s="126"/>
      <c r="BE133" s="126"/>
      <c r="BF133" s="126"/>
      <c r="BG133" s="126"/>
      <c r="BH133" s="126"/>
      <c r="BI133" s="18"/>
      <c r="BJ133" s="126"/>
      <c r="BK133" s="18"/>
      <c r="BL133" s="18"/>
    </row>
    <row r="134" spans="2:64" s="1" customFormat="1" ht="40.200000000000003" customHeight="1" x14ac:dyDescent="0.3">
      <c r="B134" s="118"/>
      <c r="C134" s="119"/>
      <c r="D134" s="119"/>
      <c r="E134" s="120" t="s">
        <v>446</v>
      </c>
      <c r="F134" s="215" t="s">
        <v>275</v>
      </c>
      <c r="G134" s="215"/>
      <c r="H134" s="215"/>
      <c r="I134" s="215"/>
      <c r="J134" s="121" t="s">
        <v>120</v>
      </c>
      <c r="K134" s="160">
        <v>1</v>
      </c>
      <c r="L134" s="167"/>
      <c r="M134" s="216">
        <f t="shared" si="1"/>
        <v>0</v>
      </c>
      <c r="N134" s="216"/>
      <c r="O134" s="216"/>
      <c r="P134" s="216"/>
      <c r="Q134" s="122"/>
      <c r="S134" s="123"/>
      <c r="T134" s="39"/>
      <c r="U134" s="124"/>
      <c r="V134" s="124"/>
      <c r="W134" s="124"/>
      <c r="X134" s="124"/>
      <c r="Y134" s="124"/>
      <c r="Z134" s="125"/>
      <c r="AQ134" s="18"/>
      <c r="AS134" s="18"/>
      <c r="AT134" s="18"/>
      <c r="AX134" s="18"/>
      <c r="BD134" s="126"/>
      <c r="BE134" s="126"/>
      <c r="BF134" s="126"/>
      <c r="BG134" s="126"/>
      <c r="BH134" s="126"/>
      <c r="BI134" s="18"/>
      <c r="BJ134" s="126"/>
      <c r="BK134" s="18"/>
      <c r="BL134" s="18"/>
    </row>
    <row r="135" spans="2:64" s="1" customFormat="1" ht="24.6" customHeight="1" x14ac:dyDescent="0.3">
      <c r="B135" s="118"/>
      <c r="C135" s="119"/>
      <c r="D135" s="119"/>
      <c r="E135" s="120" t="s">
        <v>447</v>
      </c>
      <c r="F135" s="215" t="s">
        <v>276</v>
      </c>
      <c r="G135" s="215"/>
      <c r="H135" s="215"/>
      <c r="I135" s="215"/>
      <c r="J135" s="121" t="s">
        <v>120</v>
      </c>
      <c r="K135" s="160">
        <v>1</v>
      </c>
      <c r="L135" s="167"/>
      <c r="M135" s="216">
        <f t="shared" si="1"/>
        <v>0</v>
      </c>
      <c r="N135" s="216"/>
      <c r="O135" s="216"/>
      <c r="P135" s="216"/>
      <c r="Q135" s="122"/>
      <c r="S135" s="123"/>
      <c r="T135" s="39"/>
      <c r="U135" s="124"/>
      <c r="V135" s="124"/>
      <c r="W135" s="124"/>
      <c r="X135" s="124"/>
      <c r="Y135" s="124"/>
      <c r="Z135" s="125"/>
      <c r="AQ135" s="18"/>
      <c r="AS135" s="18"/>
      <c r="AT135" s="18"/>
      <c r="AX135" s="18"/>
      <c r="BD135" s="126"/>
      <c r="BE135" s="126"/>
      <c r="BF135" s="126"/>
      <c r="BG135" s="126"/>
      <c r="BH135" s="126"/>
      <c r="BI135" s="18"/>
      <c r="BJ135" s="126"/>
      <c r="BK135" s="18"/>
      <c r="BL135" s="18"/>
    </row>
    <row r="136" spans="2:64" s="1" customFormat="1" ht="13.2" customHeight="1" x14ac:dyDescent="0.3">
      <c r="B136" s="118"/>
      <c r="C136" s="119"/>
      <c r="D136" s="119"/>
      <c r="E136" s="120" t="s">
        <v>450</v>
      </c>
      <c r="F136" s="215" t="s">
        <v>277</v>
      </c>
      <c r="G136" s="215"/>
      <c r="H136" s="215"/>
      <c r="I136" s="215"/>
      <c r="J136" s="121" t="s">
        <v>115</v>
      </c>
      <c r="K136" s="160">
        <v>36</v>
      </c>
      <c r="L136" s="167"/>
      <c r="M136" s="216">
        <f t="shared" si="1"/>
        <v>0</v>
      </c>
      <c r="N136" s="216"/>
      <c r="O136" s="216"/>
      <c r="P136" s="216"/>
      <c r="Q136" s="122"/>
      <c r="S136" s="123"/>
      <c r="T136" s="39"/>
      <c r="U136" s="124"/>
      <c r="V136" s="124"/>
      <c r="W136" s="124"/>
      <c r="X136" s="124"/>
      <c r="Y136" s="124"/>
      <c r="Z136" s="125"/>
      <c r="AQ136" s="18"/>
      <c r="AS136" s="18"/>
      <c r="AT136" s="18"/>
      <c r="AX136" s="18"/>
      <c r="BD136" s="126"/>
      <c r="BE136" s="126"/>
      <c r="BF136" s="126"/>
      <c r="BG136" s="126"/>
      <c r="BH136" s="126"/>
      <c r="BI136" s="18"/>
      <c r="BJ136" s="126"/>
      <c r="BK136" s="18"/>
      <c r="BL136" s="18"/>
    </row>
    <row r="137" spans="2:64" s="1" customFormat="1" ht="15" customHeight="1" x14ac:dyDescent="0.3">
      <c r="B137" s="118"/>
      <c r="C137" s="119"/>
      <c r="D137" s="119"/>
      <c r="E137" s="120" t="s">
        <v>448</v>
      </c>
      <c r="F137" s="215" t="s">
        <v>278</v>
      </c>
      <c r="G137" s="215"/>
      <c r="H137" s="215"/>
      <c r="I137" s="215"/>
      <c r="J137" s="121" t="s">
        <v>120</v>
      </c>
      <c r="K137" s="160">
        <v>1</v>
      </c>
      <c r="L137" s="167"/>
      <c r="M137" s="216">
        <f t="shared" si="1"/>
        <v>0</v>
      </c>
      <c r="N137" s="216"/>
      <c r="O137" s="216"/>
      <c r="P137" s="216"/>
      <c r="Q137" s="122"/>
      <c r="S137" s="123"/>
      <c r="T137" s="39"/>
      <c r="U137" s="124"/>
      <c r="V137" s="124"/>
      <c r="W137" s="124"/>
      <c r="X137" s="124"/>
      <c r="Y137" s="124"/>
      <c r="Z137" s="125"/>
      <c r="AQ137" s="18"/>
      <c r="AS137" s="18"/>
      <c r="AT137" s="18"/>
      <c r="AX137" s="18"/>
      <c r="BD137" s="126"/>
      <c r="BE137" s="126"/>
      <c r="BF137" s="126"/>
      <c r="BG137" s="126"/>
      <c r="BH137" s="126"/>
      <c r="BI137" s="18"/>
      <c r="BJ137" s="126"/>
      <c r="BK137" s="18"/>
      <c r="BL137" s="18"/>
    </row>
    <row r="138" spans="2:64" s="1" customFormat="1" ht="12" customHeight="1" x14ac:dyDescent="0.3">
      <c r="B138" s="118"/>
      <c r="C138" s="119"/>
      <c r="D138" s="119"/>
      <c r="E138" s="120" t="s">
        <v>449</v>
      </c>
      <c r="F138" s="215" t="s">
        <v>279</v>
      </c>
      <c r="G138" s="215"/>
      <c r="H138" s="215"/>
      <c r="I138" s="215"/>
      <c r="J138" s="121" t="s">
        <v>126</v>
      </c>
      <c r="K138" s="160">
        <v>24</v>
      </c>
      <c r="L138" s="167"/>
      <c r="M138" s="216">
        <f t="shared" si="1"/>
        <v>0</v>
      </c>
      <c r="N138" s="216"/>
      <c r="O138" s="216"/>
      <c r="P138" s="216"/>
      <c r="Q138" s="122"/>
      <c r="S138" s="123"/>
      <c r="T138" s="39"/>
      <c r="U138" s="124"/>
      <c r="V138" s="124"/>
      <c r="W138" s="124"/>
      <c r="X138" s="124"/>
      <c r="Y138" s="124"/>
      <c r="Z138" s="125"/>
      <c r="AQ138" s="18"/>
      <c r="AS138" s="18"/>
      <c r="AT138" s="18"/>
      <c r="AX138" s="18"/>
      <c r="BD138" s="126"/>
      <c r="BE138" s="126"/>
      <c r="BF138" s="126"/>
      <c r="BG138" s="126"/>
      <c r="BH138" s="126"/>
      <c r="BI138" s="18"/>
      <c r="BJ138" s="126"/>
      <c r="BK138" s="18"/>
      <c r="BL138" s="18"/>
    </row>
    <row r="139" spans="2:64" s="1" customFormat="1" ht="12.6" customHeight="1" x14ac:dyDescent="0.3">
      <c r="B139" s="118"/>
      <c r="C139" s="119"/>
      <c r="D139" s="119"/>
      <c r="E139" s="120" t="s">
        <v>451</v>
      </c>
      <c r="F139" s="215" t="s">
        <v>280</v>
      </c>
      <c r="G139" s="215"/>
      <c r="H139" s="215"/>
      <c r="I139" s="215"/>
      <c r="J139" s="121" t="s">
        <v>126</v>
      </c>
      <c r="K139" s="160">
        <v>8</v>
      </c>
      <c r="L139" s="167"/>
      <c r="M139" s="216">
        <f t="shared" si="1"/>
        <v>0</v>
      </c>
      <c r="N139" s="216"/>
      <c r="O139" s="216"/>
      <c r="P139" s="216"/>
      <c r="Q139" s="122"/>
      <c r="S139" s="123"/>
      <c r="T139" s="39"/>
      <c r="U139" s="124"/>
      <c r="V139" s="124"/>
      <c r="W139" s="124"/>
      <c r="X139" s="124"/>
      <c r="Y139" s="124"/>
      <c r="Z139" s="125"/>
      <c r="AQ139" s="18"/>
      <c r="AS139" s="18"/>
      <c r="AT139" s="18"/>
      <c r="AX139" s="18"/>
      <c r="BD139" s="126"/>
      <c r="BE139" s="126"/>
      <c r="BF139" s="126"/>
      <c r="BG139" s="126"/>
      <c r="BH139" s="126"/>
      <c r="BI139" s="18"/>
      <c r="BJ139" s="126"/>
      <c r="BK139" s="18"/>
      <c r="BL139" s="18"/>
    </row>
    <row r="140" spans="2:64" s="1" customFormat="1" ht="12" customHeight="1" x14ac:dyDescent="0.3">
      <c r="B140" s="118"/>
      <c r="C140" s="119"/>
      <c r="D140" s="119"/>
      <c r="E140" s="120" t="s">
        <v>452</v>
      </c>
      <c r="F140" s="215" t="s">
        <v>281</v>
      </c>
      <c r="G140" s="215"/>
      <c r="H140" s="215"/>
      <c r="I140" s="215"/>
      <c r="J140" s="121" t="s">
        <v>115</v>
      </c>
      <c r="K140" s="160">
        <v>1</v>
      </c>
      <c r="L140" s="167"/>
      <c r="M140" s="216">
        <f t="shared" si="1"/>
        <v>0</v>
      </c>
      <c r="N140" s="216"/>
      <c r="O140" s="216"/>
      <c r="P140" s="216"/>
      <c r="Q140" s="122"/>
      <c r="S140" s="123"/>
      <c r="T140" s="39"/>
      <c r="U140" s="124"/>
      <c r="V140" s="124"/>
      <c r="W140" s="124"/>
      <c r="X140" s="124"/>
      <c r="Y140" s="124"/>
      <c r="Z140" s="125"/>
      <c r="AQ140" s="18"/>
      <c r="AS140" s="18"/>
      <c r="AT140" s="18"/>
      <c r="AX140" s="18"/>
      <c r="BD140" s="126"/>
      <c r="BE140" s="126"/>
      <c r="BF140" s="126"/>
      <c r="BG140" s="126"/>
      <c r="BH140" s="126"/>
      <c r="BI140" s="18"/>
      <c r="BJ140" s="126"/>
      <c r="BK140" s="18"/>
      <c r="BL140" s="18"/>
    </row>
  </sheetData>
  <mergeCells count="116">
    <mergeCell ref="F117:I117"/>
    <mergeCell ref="M117:P117"/>
    <mergeCell ref="M140:P140"/>
    <mergeCell ref="F135:I135"/>
    <mergeCell ref="M135:P135"/>
    <mergeCell ref="F136:I136"/>
    <mergeCell ref="M136:P136"/>
    <mergeCell ref="F128:I128"/>
    <mergeCell ref="M128:P128"/>
    <mergeCell ref="M129:P129"/>
    <mergeCell ref="M130:P130"/>
    <mergeCell ref="F121:I121"/>
    <mergeCell ref="F122:I122"/>
    <mergeCell ref="M124:P124"/>
    <mergeCell ref="M126:P126"/>
    <mergeCell ref="F127:I127"/>
    <mergeCell ref="M127:P127"/>
    <mergeCell ref="M118:P118"/>
    <mergeCell ref="M119:P119"/>
    <mergeCell ref="M120:P120"/>
    <mergeCell ref="F119:I119"/>
    <mergeCell ref="F120:I120"/>
    <mergeCell ref="F123:I123"/>
    <mergeCell ref="M123:P123"/>
    <mergeCell ref="F124:I124"/>
    <mergeCell ref="M121:P121"/>
    <mergeCell ref="M122:P122"/>
    <mergeCell ref="F118:I118"/>
    <mergeCell ref="F129:I129"/>
    <mergeCell ref="F130:I130"/>
    <mergeCell ref="F131:I131"/>
    <mergeCell ref="M131:P131"/>
    <mergeCell ref="F132:I132"/>
    <mergeCell ref="M132:P132"/>
    <mergeCell ref="F125:I125"/>
    <mergeCell ref="M125:P125"/>
    <mergeCell ref="F126:I126"/>
    <mergeCell ref="F137:I137"/>
    <mergeCell ref="F138:I138"/>
    <mergeCell ref="M138:P138"/>
    <mergeCell ref="F139:I139"/>
    <mergeCell ref="F140:I140"/>
    <mergeCell ref="M137:P137"/>
    <mergeCell ref="M139:P139"/>
    <mergeCell ref="F133:I133"/>
    <mergeCell ref="F134:I134"/>
    <mergeCell ref="M134:P134"/>
    <mergeCell ref="M133:P133"/>
    <mergeCell ref="M116:P116"/>
    <mergeCell ref="F112:I112"/>
    <mergeCell ref="F113:I113"/>
    <mergeCell ref="M104:P104"/>
    <mergeCell ref="F106:I106"/>
    <mergeCell ref="M106:P106"/>
    <mergeCell ref="M107:P107"/>
    <mergeCell ref="L90:P90"/>
    <mergeCell ref="C96:P96"/>
    <mergeCell ref="F98:O98"/>
    <mergeCell ref="F99:O99"/>
    <mergeCell ref="M101:O101"/>
    <mergeCell ref="M103:P103"/>
    <mergeCell ref="F111:I111"/>
    <mergeCell ref="M111:P111"/>
    <mergeCell ref="M108:P108"/>
    <mergeCell ref="M115:P115"/>
    <mergeCell ref="M109:P109"/>
    <mergeCell ref="M112:P112"/>
    <mergeCell ref="M113:P113"/>
    <mergeCell ref="F114:I114"/>
    <mergeCell ref="M114:P114"/>
    <mergeCell ref="F115:I115"/>
    <mergeCell ref="F116:I116"/>
    <mergeCell ref="M85:P85"/>
    <mergeCell ref="M86:P86"/>
    <mergeCell ref="M88:P88"/>
    <mergeCell ref="M84:P84"/>
    <mergeCell ref="F74:O74"/>
    <mergeCell ref="F75:O75"/>
    <mergeCell ref="M77:O77"/>
    <mergeCell ref="M79:P79"/>
    <mergeCell ref="M80:P80"/>
    <mergeCell ref="C82:G82"/>
    <mergeCell ref="M82:P82"/>
    <mergeCell ref="L38:O38"/>
    <mergeCell ref="C72:P72"/>
    <mergeCell ref="M30:O30"/>
    <mergeCell ref="H32:J32"/>
    <mergeCell ref="M32:O32"/>
    <mergeCell ref="H33:J33"/>
    <mergeCell ref="M33:O33"/>
    <mergeCell ref="H34:J34"/>
    <mergeCell ref="M34:O34"/>
    <mergeCell ref="H1:K1"/>
    <mergeCell ref="C2:P2"/>
    <mergeCell ref="R2:AB2"/>
    <mergeCell ref="C4:P4"/>
    <mergeCell ref="F6:O6"/>
    <mergeCell ref="F7:O7"/>
    <mergeCell ref="F110:I110"/>
    <mergeCell ref="M110:P110"/>
    <mergeCell ref="N18:O18"/>
    <mergeCell ref="N20:O20"/>
    <mergeCell ref="N21:O21"/>
    <mergeCell ref="E24:L24"/>
    <mergeCell ref="M27:O27"/>
    <mergeCell ref="M28:O28"/>
    <mergeCell ref="N9:O9"/>
    <mergeCell ref="N11:O11"/>
    <mergeCell ref="N12:O12"/>
    <mergeCell ref="N14:O14"/>
    <mergeCell ref="N15:O15"/>
    <mergeCell ref="N17:O17"/>
    <mergeCell ref="H35:J35"/>
    <mergeCell ref="M35:O35"/>
    <mergeCell ref="H36:J36"/>
    <mergeCell ref="M36:O36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R1:S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tabSelected="1" workbookViewId="0">
      <pane ySplit="1" topLeftCell="A2" activePane="bottomLeft" state="frozen"/>
      <selection pane="bottomLeft" activeCell="AD137" sqref="AD137"/>
    </sheetView>
  </sheetViews>
  <sheetFormatPr defaultRowHeight="12" x14ac:dyDescent="0.3"/>
  <cols>
    <col min="1" max="1" width="8.28515625" style="153" customWidth="1"/>
    <col min="2" max="2" width="1.7109375" style="153" customWidth="1"/>
    <col min="3" max="3" width="4.140625" style="153" customWidth="1"/>
    <col min="4" max="4" width="4.28515625" style="153" customWidth="1"/>
    <col min="5" max="5" width="17.140625" style="153" customWidth="1"/>
    <col min="6" max="7" width="11.140625" style="153" customWidth="1"/>
    <col min="8" max="8" width="12.42578125" style="153" customWidth="1"/>
    <col min="9" max="9" width="7" style="153" customWidth="1"/>
    <col min="10" max="10" width="5.140625" style="153" customWidth="1"/>
    <col min="11" max="11" width="11.42578125" style="153" customWidth="1"/>
    <col min="12" max="12" width="12" style="153" customWidth="1"/>
    <col min="13" max="14" width="6" style="153" customWidth="1"/>
    <col min="15" max="15" width="2" style="153" customWidth="1"/>
    <col min="16" max="16" width="12.42578125" style="153" customWidth="1"/>
    <col min="17" max="17" width="4.140625" style="153" customWidth="1"/>
    <col min="18" max="18" width="1.7109375" style="153" customWidth="1"/>
    <col min="19" max="19" width="8.140625" style="153" customWidth="1"/>
    <col min="20" max="20" width="29.7109375" style="153" hidden="1" customWidth="1"/>
    <col min="21" max="21" width="16.28515625" style="153" hidden="1" customWidth="1"/>
    <col min="22" max="22" width="12.28515625" style="153" hidden="1" customWidth="1"/>
    <col min="23" max="23" width="16.28515625" style="153" hidden="1" customWidth="1"/>
    <col min="24" max="24" width="12.140625" style="153" hidden="1" customWidth="1"/>
    <col min="25" max="25" width="15" style="153" hidden="1" customWidth="1"/>
    <col min="26" max="26" width="11" style="153" hidden="1" customWidth="1"/>
    <col min="27" max="27" width="15" style="153" hidden="1" customWidth="1"/>
    <col min="28" max="28" width="16.28515625" style="153" hidden="1" customWidth="1"/>
    <col min="29" max="29" width="11" style="153" customWidth="1"/>
    <col min="30" max="30" width="15" style="153" customWidth="1"/>
    <col min="31" max="31" width="16.28515625" style="153" customWidth="1"/>
    <col min="32" max="42" width="9.140625" style="153"/>
    <col min="43" max="67" width="0" style="153" hidden="1" customWidth="1"/>
    <col min="68" max="16384" width="9.140625" style="153"/>
  </cols>
  <sheetData>
    <row r="1" spans="1:66" ht="21.75" customHeight="1" x14ac:dyDescent="0.3">
      <c r="A1" s="85"/>
      <c r="B1" s="13"/>
      <c r="C1" s="13"/>
      <c r="D1" s="14" t="s">
        <v>1</v>
      </c>
      <c r="E1" s="13"/>
      <c r="F1" s="15" t="s">
        <v>68</v>
      </c>
      <c r="G1" s="15"/>
      <c r="H1" s="227" t="s">
        <v>69</v>
      </c>
      <c r="I1" s="227"/>
      <c r="J1" s="227"/>
      <c r="K1" s="227"/>
      <c r="L1" s="15" t="s">
        <v>70</v>
      </c>
      <c r="M1" s="13"/>
      <c r="N1" s="13"/>
      <c r="O1" s="14" t="s">
        <v>71</v>
      </c>
      <c r="P1" s="13"/>
      <c r="Q1" s="13"/>
      <c r="R1" s="13"/>
      <c r="S1" s="15" t="s">
        <v>72</v>
      </c>
      <c r="T1" s="15"/>
      <c r="U1" s="85"/>
      <c r="V1" s="8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" customHeight="1" x14ac:dyDescent="0.3">
      <c r="C2" s="207" t="s">
        <v>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13" t="s">
        <v>7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8" t="s">
        <v>65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58</v>
      </c>
    </row>
    <row r="4" spans="1:66" ht="36.9" customHeight="1" x14ac:dyDescent="0.3">
      <c r="B4" s="22"/>
      <c r="C4" s="190" t="s">
        <v>73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3"/>
      <c r="T4" s="146" t="s">
        <v>11</v>
      </c>
      <c r="AT4" s="18" t="s">
        <v>5</v>
      </c>
    </row>
    <row r="5" spans="1:66" ht="6.9" customHeight="1" x14ac:dyDescent="0.3">
      <c r="B5" s="22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23"/>
    </row>
    <row r="6" spans="1:66" ht="25.35" customHeight="1" x14ac:dyDescent="0.3">
      <c r="B6" s="22"/>
      <c r="C6" s="148"/>
      <c r="D6" s="154" t="s">
        <v>14</v>
      </c>
      <c r="E6" s="148"/>
      <c r="F6" s="239" t="str">
        <f>'Rekapitulácia stavby'!K6</f>
        <v>Zateplenie stolárskej dielne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48"/>
      <c r="R6" s="23"/>
    </row>
    <row r="7" spans="1:66" s="1" customFormat="1" ht="32.85" customHeight="1" x14ac:dyDescent="0.3">
      <c r="B7" s="31"/>
      <c r="C7" s="155"/>
      <c r="D7" s="27" t="s">
        <v>74</v>
      </c>
      <c r="E7" s="155"/>
      <c r="F7" s="210" t="s">
        <v>251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155"/>
      <c r="R7" s="33"/>
    </row>
    <row r="8" spans="1:66" s="1" customFormat="1" ht="14.4" customHeight="1" x14ac:dyDescent="0.3">
      <c r="B8" s="31"/>
      <c r="C8" s="155"/>
      <c r="D8" s="154" t="s">
        <v>16</v>
      </c>
      <c r="E8" s="155"/>
      <c r="F8" s="147" t="s">
        <v>4</v>
      </c>
      <c r="G8" s="155"/>
      <c r="H8" s="155"/>
      <c r="I8" s="155"/>
      <c r="J8" s="155"/>
      <c r="K8" s="155"/>
      <c r="L8" s="155"/>
      <c r="M8" s="154" t="s">
        <v>17</v>
      </c>
      <c r="N8" s="155"/>
      <c r="O8" s="147" t="s">
        <v>4</v>
      </c>
      <c r="P8" s="155"/>
      <c r="Q8" s="155"/>
      <c r="R8" s="33"/>
    </row>
    <row r="9" spans="1:66" s="1" customFormat="1" ht="14.4" customHeight="1" x14ac:dyDescent="0.3">
      <c r="B9" s="31"/>
      <c r="C9" s="155"/>
      <c r="D9" s="154" t="s">
        <v>18</v>
      </c>
      <c r="E9" s="155"/>
      <c r="F9" s="147" t="s">
        <v>19</v>
      </c>
      <c r="G9" s="155"/>
      <c r="H9" s="155"/>
      <c r="I9" s="155"/>
      <c r="J9" s="155"/>
      <c r="K9" s="155"/>
      <c r="L9" s="155"/>
      <c r="M9" s="154" t="s">
        <v>20</v>
      </c>
      <c r="N9" s="155"/>
      <c r="O9" s="230"/>
      <c r="P9" s="230"/>
      <c r="Q9" s="155"/>
      <c r="R9" s="33"/>
    </row>
    <row r="10" spans="1:66" s="1" customFormat="1" ht="10.95" customHeight="1" x14ac:dyDescent="0.3">
      <c r="B10" s="31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33"/>
    </row>
    <row r="11" spans="1:66" s="1" customFormat="1" ht="14.4" customHeight="1" x14ac:dyDescent="0.3">
      <c r="B11" s="31"/>
      <c r="C11" s="155"/>
      <c r="D11" s="154" t="s">
        <v>21</v>
      </c>
      <c r="E11" s="155"/>
      <c r="F11" s="155"/>
      <c r="G11" s="155"/>
      <c r="H11" s="155"/>
      <c r="I11" s="155"/>
      <c r="J11" s="155"/>
      <c r="K11" s="155"/>
      <c r="L11" s="155"/>
      <c r="M11" s="154" t="s">
        <v>22</v>
      </c>
      <c r="N11" s="155"/>
      <c r="O11" s="209" t="s">
        <v>4</v>
      </c>
      <c r="P11" s="209"/>
      <c r="Q11" s="155"/>
      <c r="R11" s="33"/>
    </row>
    <row r="12" spans="1:66" s="1" customFormat="1" ht="18" customHeight="1" x14ac:dyDescent="0.3">
      <c r="B12" s="31"/>
      <c r="C12" s="155"/>
      <c r="D12" s="155"/>
      <c r="E12" s="147" t="s">
        <v>23</v>
      </c>
      <c r="F12" s="155"/>
      <c r="G12" s="155"/>
      <c r="H12" s="155"/>
      <c r="I12" s="155"/>
      <c r="J12" s="155"/>
      <c r="K12" s="155"/>
      <c r="L12" s="155"/>
      <c r="M12" s="154" t="s">
        <v>24</v>
      </c>
      <c r="N12" s="155"/>
      <c r="O12" s="209" t="s">
        <v>4</v>
      </c>
      <c r="P12" s="209"/>
      <c r="Q12" s="155"/>
      <c r="R12" s="33"/>
    </row>
    <row r="13" spans="1:66" s="1" customFormat="1" ht="6.9" customHeight="1" x14ac:dyDescent="0.3">
      <c r="B13" s="31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33"/>
    </row>
    <row r="14" spans="1:66" s="1" customFormat="1" ht="14.4" customHeight="1" x14ac:dyDescent="0.3">
      <c r="B14" s="31"/>
      <c r="C14" s="155"/>
      <c r="D14" s="154" t="s">
        <v>25</v>
      </c>
      <c r="E14" s="155"/>
      <c r="F14" s="155"/>
      <c r="G14" s="155"/>
      <c r="H14" s="155"/>
      <c r="I14" s="155"/>
      <c r="J14" s="155"/>
      <c r="K14" s="155"/>
      <c r="L14" s="155"/>
      <c r="M14" s="154" t="s">
        <v>22</v>
      </c>
      <c r="N14" s="155"/>
      <c r="O14" s="209" t="str">
        <f>IF('Rekapitulácia stavby'!AN13="","",'Rekapitulácia stavby'!AN13)</f>
        <v/>
      </c>
      <c r="P14" s="209"/>
      <c r="Q14" s="155"/>
      <c r="R14" s="33"/>
    </row>
    <row r="15" spans="1:66" s="1" customFormat="1" ht="18" customHeight="1" x14ac:dyDescent="0.3">
      <c r="B15" s="31"/>
      <c r="C15" s="155"/>
      <c r="D15" s="155"/>
      <c r="E15" s="147" t="str">
        <f>IF('Rekapitulácia stavby'!E14="","",'Rekapitulácia stavby'!E14)</f>
        <v xml:space="preserve"> </v>
      </c>
      <c r="F15" s="155"/>
      <c r="G15" s="155"/>
      <c r="H15" s="155"/>
      <c r="I15" s="155"/>
      <c r="J15" s="155"/>
      <c r="K15" s="155"/>
      <c r="L15" s="155"/>
      <c r="M15" s="154" t="s">
        <v>24</v>
      </c>
      <c r="N15" s="155"/>
      <c r="O15" s="209" t="str">
        <f>IF('Rekapitulácia stavby'!AN14="","",'Rekapitulácia stavby'!AN14)</f>
        <v/>
      </c>
      <c r="P15" s="209"/>
      <c r="Q15" s="155"/>
      <c r="R15" s="33"/>
    </row>
    <row r="16" spans="1:66" s="1" customFormat="1" ht="6.9" customHeight="1" x14ac:dyDescent="0.3">
      <c r="B16" s="31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33"/>
    </row>
    <row r="17" spans="2:18" s="1" customFormat="1" ht="14.4" customHeight="1" x14ac:dyDescent="0.3">
      <c r="B17" s="31"/>
      <c r="C17" s="155"/>
      <c r="D17" s="154" t="s">
        <v>27</v>
      </c>
      <c r="E17" s="155"/>
      <c r="F17" s="155"/>
      <c r="G17" s="155"/>
      <c r="H17" s="155"/>
      <c r="I17" s="155"/>
      <c r="J17" s="155"/>
      <c r="K17" s="155"/>
      <c r="L17" s="155"/>
      <c r="M17" s="154" t="s">
        <v>22</v>
      </c>
      <c r="N17" s="155"/>
      <c r="O17" s="209" t="str">
        <f>IF('Rekapitulácia stavby'!AN16="","",'Rekapitulácia stavby'!AN16)</f>
        <v/>
      </c>
      <c r="P17" s="209"/>
      <c r="Q17" s="155"/>
      <c r="R17" s="33"/>
    </row>
    <row r="18" spans="2:18" s="1" customFormat="1" ht="18" customHeight="1" x14ac:dyDescent="0.3">
      <c r="B18" s="31"/>
      <c r="C18" s="155"/>
      <c r="D18" s="155"/>
      <c r="E18" s="147" t="str">
        <f>IF('Rekapitulácia stavby'!E17="","",'Rekapitulácia stavby'!E17)</f>
        <v xml:space="preserve"> </v>
      </c>
      <c r="F18" s="155"/>
      <c r="G18" s="155"/>
      <c r="H18" s="155"/>
      <c r="I18" s="155"/>
      <c r="J18" s="155"/>
      <c r="K18" s="155"/>
      <c r="L18" s="155"/>
      <c r="M18" s="154" t="s">
        <v>24</v>
      </c>
      <c r="N18" s="155"/>
      <c r="O18" s="209" t="str">
        <f>IF('Rekapitulácia stavby'!AN17="","",'Rekapitulácia stavby'!AN17)</f>
        <v/>
      </c>
      <c r="P18" s="209"/>
      <c r="Q18" s="155"/>
      <c r="R18" s="33"/>
    </row>
    <row r="19" spans="2:18" s="1" customFormat="1" ht="6.9" customHeight="1" x14ac:dyDescent="0.3">
      <c r="B19" s="31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33"/>
    </row>
    <row r="20" spans="2:18" s="1" customFormat="1" ht="14.4" customHeight="1" x14ac:dyDescent="0.3">
      <c r="B20" s="31"/>
      <c r="C20" s="155"/>
      <c r="D20" s="154" t="s">
        <v>29</v>
      </c>
      <c r="E20" s="155"/>
      <c r="F20" s="155"/>
      <c r="G20" s="155"/>
      <c r="H20" s="155"/>
      <c r="I20" s="155"/>
      <c r="J20" s="155"/>
      <c r="K20" s="155"/>
      <c r="L20" s="155"/>
      <c r="M20" s="154" t="s">
        <v>22</v>
      </c>
      <c r="N20" s="155"/>
      <c r="O20" s="209" t="s">
        <v>4</v>
      </c>
      <c r="P20" s="209"/>
      <c r="Q20" s="155"/>
      <c r="R20" s="33"/>
    </row>
    <row r="21" spans="2:18" s="1" customFormat="1" ht="18" customHeight="1" x14ac:dyDescent="0.3">
      <c r="B21" s="31"/>
      <c r="C21" s="155"/>
      <c r="D21" s="155"/>
      <c r="E21" s="147"/>
      <c r="F21" s="155"/>
      <c r="G21" s="155"/>
      <c r="H21" s="155"/>
      <c r="I21" s="155"/>
      <c r="J21" s="155"/>
      <c r="K21" s="155"/>
      <c r="L21" s="155"/>
      <c r="M21" s="154" t="s">
        <v>24</v>
      </c>
      <c r="N21" s="155"/>
      <c r="O21" s="209" t="s">
        <v>4</v>
      </c>
      <c r="P21" s="209"/>
      <c r="Q21" s="155"/>
      <c r="R21" s="33"/>
    </row>
    <row r="22" spans="2:18" s="1" customFormat="1" ht="6.9" customHeight="1" x14ac:dyDescent="0.3">
      <c r="B22" s="31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33"/>
    </row>
    <row r="23" spans="2:18" s="1" customFormat="1" ht="14.4" customHeight="1" x14ac:dyDescent="0.3">
      <c r="B23" s="31"/>
      <c r="C23" s="155"/>
      <c r="D23" s="154" t="s">
        <v>31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33"/>
    </row>
    <row r="24" spans="2:18" s="1" customFormat="1" ht="16.5" customHeight="1" x14ac:dyDescent="0.3">
      <c r="B24" s="31"/>
      <c r="C24" s="155"/>
      <c r="D24" s="155"/>
      <c r="E24" s="211" t="s">
        <v>4</v>
      </c>
      <c r="F24" s="211"/>
      <c r="G24" s="211"/>
      <c r="H24" s="211"/>
      <c r="I24" s="211"/>
      <c r="J24" s="211"/>
      <c r="K24" s="211"/>
      <c r="L24" s="211"/>
      <c r="M24" s="155"/>
      <c r="N24" s="155"/>
      <c r="O24" s="155"/>
      <c r="P24" s="155"/>
      <c r="Q24" s="155"/>
      <c r="R24" s="33"/>
    </row>
    <row r="25" spans="2:18" s="1" customFormat="1" ht="6.9" customHeight="1" x14ac:dyDescent="0.3">
      <c r="B25" s="31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33"/>
    </row>
    <row r="26" spans="2:18" s="1" customFormat="1" ht="6.9" customHeight="1" x14ac:dyDescent="0.3">
      <c r="B26" s="31"/>
      <c r="C26" s="15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55"/>
      <c r="R26" s="33"/>
    </row>
    <row r="27" spans="2:18" s="1" customFormat="1" ht="14.4" customHeight="1" x14ac:dyDescent="0.3">
      <c r="B27" s="31"/>
      <c r="C27" s="155"/>
      <c r="D27" s="86" t="s">
        <v>75</v>
      </c>
      <c r="E27" s="155"/>
      <c r="F27" s="155"/>
      <c r="G27" s="155"/>
      <c r="H27" s="155"/>
      <c r="I27" s="155"/>
      <c r="J27" s="155"/>
      <c r="K27" s="155"/>
      <c r="L27" s="155"/>
      <c r="M27" s="200">
        <f>N88</f>
        <v>0</v>
      </c>
      <c r="N27" s="200"/>
      <c r="O27" s="200"/>
      <c r="P27" s="200"/>
      <c r="Q27" s="155"/>
      <c r="R27" s="33"/>
    </row>
    <row r="28" spans="2:18" s="1" customFormat="1" ht="14.4" customHeight="1" x14ac:dyDescent="0.3">
      <c r="B28" s="31"/>
      <c r="C28" s="155"/>
      <c r="D28" s="30" t="s">
        <v>76</v>
      </c>
      <c r="E28" s="155"/>
      <c r="F28" s="155"/>
      <c r="G28" s="155"/>
      <c r="H28" s="155"/>
      <c r="I28" s="155"/>
      <c r="J28" s="155"/>
      <c r="K28" s="155"/>
      <c r="L28" s="155"/>
      <c r="M28" s="200">
        <f>N92</f>
        <v>0</v>
      </c>
      <c r="N28" s="200"/>
      <c r="O28" s="200"/>
      <c r="P28" s="200"/>
      <c r="Q28" s="155"/>
      <c r="R28" s="33"/>
    </row>
    <row r="29" spans="2:18" s="1" customFormat="1" ht="6.9" customHeight="1" x14ac:dyDescent="0.3">
      <c r="B29" s="3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33"/>
    </row>
    <row r="30" spans="2:18" s="1" customFormat="1" ht="25.35" customHeight="1" x14ac:dyDescent="0.3">
      <c r="B30" s="31"/>
      <c r="C30" s="155"/>
      <c r="D30" s="87" t="s">
        <v>34</v>
      </c>
      <c r="E30" s="155"/>
      <c r="F30" s="155"/>
      <c r="G30" s="155"/>
      <c r="H30" s="155"/>
      <c r="I30" s="155"/>
      <c r="J30" s="155"/>
      <c r="K30" s="155"/>
      <c r="L30" s="155"/>
      <c r="M30" s="246">
        <f>ROUND(M27+M28,2)</f>
        <v>0</v>
      </c>
      <c r="N30" s="238"/>
      <c r="O30" s="238"/>
      <c r="P30" s="238"/>
      <c r="Q30" s="155"/>
      <c r="R30" s="33"/>
    </row>
    <row r="31" spans="2:18" s="1" customFormat="1" ht="6.9" customHeight="1" x14ac:dyDescent="0.3">
      <c r="B31" s="31"/>
      <c r="C31" s="15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155"/>
      <c r="R31" s="33"/>
    </row>
    <row r="32" spans="2:18" s="1" customFormat="1" ht="14.4" customHeight="1" x14ac:dyDescent="0.3">
      <c r="B32" s="31"/>
      <c r="C32" s="155"/>
      <c r="D32" s="151" t="s">
        <v>35</v>
      </c>
      <c r="E32" s="151" t="s">
        <v>36</v>
      </c>
      <c r="F32" s="149">
        <v>0.2</v>
      </c>
      <c r="G32" s="88" t="s">
        <v>37</v>
      </c>
      <c r="H32" s="243">
        <f>ROUND((SUM(BE92:BE93)+SUM(BE111:BE148)), 2)</f>
        <v>0</v>
      </c>
      <c r="I32" s="238"/>
      <c r="J32" s="238"/>
      <c r="K32" s="155"/>
      <c r="L32" s="155"/>
      <c r="M32" s="243">
        <f>ROUND(ROUND((SUM(BE92:BE93)+SUM(BE111:BE148)), 2)*F32, 2)</f>
        <v>0</v>
      </c>
      <c r="N32" s="238"/>
      <c r="O32" s="238"/>
      <c r="P32" s="238"/>
      <c r="Q32" s="155"/>
      <c r="R32" s="33"/>
    </row>
    <row r="33" spans="2:18" s="1" customFormat="1" ht="14.4" customHeight="1" x14ac:dyDescent="0.3">
      <c r="B33" s="31"/>
      <c r="C33" s="155"/>
      <c r="D33" s="155"/>
      <c r="E33" s="151" t="s">
        <v>38</v>
      </c>
      <c r="F33" s="149">
        <v>0.2</v>
      </c>
      <c r="G33" s="88" t="s">
        <v>37</v>
      </c>
      <c r="H33" s="243">
        <f>ROUND((SUM(BF92:BF93)+SUM(BF111:BF148)), 2)</f>
        <v>0</v>
      </c>
      <c r="I33" s="238"/>
      <c r="J33" s="238"/>
      <c r="K33" s="155"/>
      <c r="L33" s="155"/>
      <c r="M33" s="243">
        <f>ROUND(ROUND((SUM(BF92:BF93)+SUM(BF111:BF148)), 2)*F33, 2)</f>
        <v>0</v>
      </c>
      <c r="N33" s="238"/>
      <c r="O33" s="238"/>
      <c r="P33" s="238"/>
      <c r="Q33" s="155"/>
      <c r="R33" s="33"/>
    </row>
    <row r="34" spans="2:18" s="1" customFormat="1" ht="14.4" hidden="1" customHeight="1" x14ac:dyDescent="0.3">
      <c r="B34" s="31"/>
      <c r="C34" s="155"/>
      <c r="D34" s="155"/>
      <c r="E34" s="151" t="s">
        <v>39</v>
      </c>
      <c r="F34" s="149">
        <v>0.2</v>
      </c>
      <c r="G34" s="88" t="s">
        <v>37</v>
      </c>
      <c r="H34" s="243">
        <f>ROUND((SUM(BG92:BG93)+SUM(BG111:BG148)), 2)</f>
        <v>0</v>
      </c>
      <c r="I34" s="238"/>
      <c r="J34" s="238"/>
      <c r="K34" s="155"/>
      <c r="L34" s="155"/>
      <c r="M34" s="243">
        <v>0</v>
      </c>
      <c r="N34" s="238"/>
      <c r="O34" s="238"/>
      <c r="P34" s="238"/>
      <c r="Q34" s="155"/>
      <c r="R34" s="33"/>
    </row>
    <row r="35" spans="2:18" s="1" customFormat="1" ht="14.4" hidden="1" customHeight="1" x14ac:dyDescent="0.3">
      <c r="B35" s="31"/>
      <c r="C35" s="155"/>
      <c r="D35" s="155"/>
      <c r="E35" s="151" t="s">
        <v>40</v>
      </c>
      <c r="F35" s="149">
        <v>0.2</v>
      </c>
      <c r="G35" s="88" t="s">
        <v>37</v>
      </c>
      <c r="H35" s="243">
        <f>ROUND((SUM(BH92:BH93)+SUM(BH111:BH148)), 2)</f>
        <v>0</v>
      </c>
      <c r="I35" s="238"/>
      <c r="J35" s="238"/>
      <c r="K35" s="155"/>
      <c r="L35" s="155"/>
      <c r="M35" s="243">
        <v>0</v>
      </c>
      <c r="N35" s="238"/>
      <c r="O35" s="238"/>
      <c r="P35" s="238"/>
      <c r="Q35" s="155"/>
      <c r="R35" s="33"/>
    </row>
    <row r="36" spans="2:18" s="1" customFormat="1" ht="14.4" hidden="1" customHeight="1" x14ac:dyDescent="0.3">
      <c r="B36" s="31"/>
      <c r="C36" s="155"/>
      <c r="D36" s="155"/>
      <c r="E36" s="151" t="s">
        <v>41</v>
      </c>
      <c r="F36" s="149">
        <v>0</v>
      </c>
      <c r="G36" s="88" t="s">
        <v>37</v>
      </c>
      <c r="H36" s="243">
        <f>ROUND((SUM(BI92:BI93)+SUM(BI111:BI148)), 2)</f>
        <v>0</v>
      </c>
      <c r="I36" s="238"/>
      <c r="J36" s="238"/>
      <c r="K36" s="155"/>
      <c r="L36" s="155"/>
      <c r="M36" s="243">
        <v>0</v>
      </c>
      <c r="N36" s="238"/>
      <c r="O36" s="238"/>
      <c r="P36" s="238"/>
      <c r="Q36" s="155"/>
      <c r="R36" s="33"/>
    </row>
    <row r="37" spans="2:18" s="1" customFormat="1" ht="6.9" customHeight="1" x14ac:dyDescent="0.3">
      <c r="B37" s="31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33"/>
    </row>
    <row r="38" spans="2:18" s="1" customFormat="1" ht="25.35" customHeight="1" x14ac:dyDescent="0.3">
      <c r="B38" s="31"/>
      <c r="C38" s="156"/>
      <c r="D38" s="89" t="s">
        <v>42</v>
      </c>
      <c r="E38" s="69"/>
      <c r="F38" s="69"/>
      <c r="G38" s="90" t="s">
        <v>43</v>
      </c>
      <c r="H38" s="91" t="s">
        <v>44</v>
      </c>
      <c r="I38" s="69"/>
      <c r="J38" s="69"/>
      <c r="K38" s="69"/>
      <c r="L38" s="244">
        <f>SUM(M30:M36)</f>
        <v>0</v>
      </c>
      <c r="M38" s="244"/>
      <c r="N38" s="244"/>
      <c r="O38" s="244"/>
      <c r="P38" s="245"/>
      <c r="Q38" s="156"/>
      <c r="R38" s="33"/>
    </row>
    <row r="39" spans="2:18" s="1" customFormat="1" ht="14.4" customHeight="1" x14ac:dyDescent="0.3">
      <c r="B39" s="31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33"/>
    </row>
    <row r="40" spans="2:18" s="1" customFormat="1" ht="14.4" customHeight="1" x14ac:dyDescent="0.3">
      <c r="B40" s="31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33"/>
    </row>
    <row r="41" spans="2:18" x14ac:dyDescent="0.3">
      <c r="B41" s="22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23"/>
    </row>
    <row r="42" spans="2:18" x14ac:dyDescent="0.3">
      <c r="B42" s="22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x14ac:dyDescent="0.3">
      <c r="B43" s="22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23"/>
    </row>
    <row r="44" spans="2:18" x14ac:dyDescent="0.3">
      <c r="B44" s="22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3"/>
    </row>
    <row r="45" spans="2:18" x14ac:dyDescent="0.3">
      <c r="B45" s="22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23"/>
    </row>
    <row r="46" spans="2:18" x14ac:dyDescent="0.3">
      <c r="B46" s="22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23"/>
    </row>
    <row r="47" spans="2:18" x14ac:dyDescent="0.3">
      <c r="B47" s="22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23"/>
    </row>
    <row r="48" spans="2:18" x14ac:dyDescent="0.3">
      <c r="B48" s="22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23"/>
    </row>
    <row r="49" spans="2:18" x14ac:dyDescent="0.3">
      <c r="B49" s="22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23"/>
    </row>
    <row r="50" spans="2:18" s="1" customFormat="1" ht="14.4" x14ac:dyDescent="0.3">
      <c r="B50" s="31"/>
      <c r="C50" s="155"/>
      <c r="D50" s="45" t="s">
        <v>45</v>
      </c>
      <c r="E50" s="46"/>
      <c r="F50" s="46"/>
      <c r="G50" s="46"/>
      <c r="H50" s="47"/>
      <c r="I50" s="155"/>
      <c r="J50" s="45" t="s">
        <v>46</v>
      </c>
      <c r="K50" s="46"/>
      <c r="L50" s="46"/>
      <c r="M50" s="46"/>
      <c r="N50" s="46"/>
      <c r="O50" s="46"/>
      <c r="P50" s="47"/>
      <c r="Q50" s="155"/>
      <c r="R50" s="33"/>
    </row>
    <row r="51" spans="2:18" x14ac:dyDescent="0.3">
      <c r="B51" s="22"/>
      <c r="C51" s="148"/>
      <c r="D51" s="48"/>
      <c r="E51" s="148"/>
      <c r="F51" s="148"/>
      <c r="G51" s="148"/>
      <c r="H51" s="49"/>
      <c r="I51" s="148"/>
      <c r="J51" s="48"/>
      <c r="K51" s="148"/>
      <c r="L51" s="148"/>
      <c r="M51" s="148"/>
      <c r="N51" s="148"/>
      <c r="O51" s="148"/>
      <c r="P51" s="49"/>
      <c r="Q51" s="148"/>
      <c r="R51" s="23"/>
    </row>
    <row r="52" spans="2:18" x14ac:dyDescent="0.3">
      <c r="B52" s="22"/>
      <c r="C52" s="148"/>
      <c r="D52" s="48"/>
      <c r="E52" s="148"/>
      <c r="F52" s="148"/>
      <c r="G52" s="148"/>
      <c r="H52" s="49"/>
      <c r="I52" s="148"/>
      <c r="J52" s="48"/>
      <c r="K52" s="148"/>
      <c r="L52" s="148"/>
      <c r="M52" s="148"/>
      <c r="N52" s="148"/>
      <c r="O52" s="148"/>
      <c r="P52" s="49"/>
      <c r="Q52" s="148"/>
      <c r="R52" s="23"/>
    </row>
    <row r="53" spans="2:18" x14ac:dyDescent="0.3">
      <c r="B53" s="22"/>
      <c r="C53" s="148"/>
      <c r="D53" s="48"/>
      <c r="E53" s="148"/>
      <c r="F53" s="148"/>
      <c r="G53" s="148"/>
      <c r="H53" s="49"/>
      <c r="I53" s="148"/>
      <c r="J53" s="48"/>
      <c r="K53" s="148"/>
      <c r="L53" s="148"/>
      <c r="M53" s="148"/>
      <c r="N53" s="148"/>
      <c r="O53" s="148"/>
      <c r="P53" s="49"/>
      <c r="Q53" s="148"/>
      <c r="R53" s="23"/>
    </row>
    <row r="54" spans="2:18" x14ac:dyDescent="0.3">
      <c r="B54" s="22"/>
      <c r="C54" s="148"/>
      <c r="D54" s="48"/>
      <c r="E54" s="148"/>
      <c r="F54" s="148"/>
      <c r="G54" s="148"/>
      <c r="H54" s="49"/>
      <c r="I54" s="148"/>
      <c r="J54" s="48"/>
      <c r="K54" s="148"/>
      <c r="L54" s="148"/>
      <c r="M54" s="148"/>
      <c r="N54" s="148"/>
      <c r="O54" s="148"/>
      <c r="P54" s="49"/>
      <c r="Q54" s="148"/>
      <c r="R54" s="23"/>
    </row>
    <row r="55" spans="2:18" x14ac:dyDescent="0.3">
      <c r="B55" s="22"/>
      <c r="C55" s="148"/>
      <c r="D55" s="48"/>
      <c r="E55" s="148"/>
      <c r="F55" s="148"/>
      <c r="G55" s="148"/>
      <c r="H55" s="49"/>
      <c r="I55" s="148"/>
      <c r="J55" s="48"/>
      <c r="K55" s="148"/>
      <c r="L55" s="148"/>
      <c r="M55" s="148"/>
      <c r="N55" s="148"/>
      <c r="O55" s="148"/>
      <c r="P55" s="49"/>
      <c r="Q55" s="148"/>
      <c r="R55" s="23"/>
    </row>
    <row r="56" spans="2:18" x14ac:dyDescent="0.3">
      <c r="B56" s="22"/>
      <c r="C56" s="148"/>
      <c r="D56" s="48"/>
      <c r="E56" s="148"/>
      <c r="F56" s="148"/>
      <c r="G56" s="148"/>
      <c r="H56" s="49"/>
      <c r="I56" s="148"/>
      <c r="J56" s="48"/>
      <c r="K56" s="148"/>
      <c r="L56" s="148"/>
      <c r="M56" s="148"/>
      <c r="N56" s="148"/>
      <c r="O56" s="148"/>
      <c r="P56" s="49"/>
      <c r="Q56" s="148"/>
      <c r="R56" s="23"/>
    </row>
    <row r="57" spans="2:18" x14ac:dyDescent="0.3">
      <c r="B57" s="22"/>
      <c r="C57" s="148"/>
      <c r="D57" s="48"/>
      <c r="E57" s="148"/>
      <c r="F57" s="148"/>
      <c r="G57" s="148"/>
      <c r="H57" s="49"/>
      <c r="I57" s="148"/>
      <c r="J57" s="48"/>
      <c r="K57" s="148"/>
      <c r="L57" s="148"/>
      <c r="M57" s="148"/>
      <c r="N57" s="148"/>
      <c r="O57" s="148"/>
      <c r="P57" s="49"/>
      <c r="Q57" s="148"/>
      <c r="R57" s="23"/>
    </row>
    <row r="58" spans="2:18" x14ac:dyDescent="0.3">
      <c r="B58" s="22"/>
      <c r="C58" s="148"/>
      <c r="D58" s="48"/>
      <c r="E58" s="148"/>
      <c r="F58" s="148"/>
      <c r="G58" s="148"/>
      <c r="H58" s="49"/>
      <c r="I58" s="148"/>
      <c r="J58" s="48"/>
      <c r="K58" s="148"/>
      <c r="L58" s="148"/>
      <c r="M58" s="148"/>
      <c r="N58" s="148"/>
      <c r="O58" s="148"/>
      <c r="P58" s="49"/>
      <c r="Q58" s="148"/>
      <c r="R58" s="23"/>
    </row>
    <row r="59" spans="2:18" s="1" customFormat="1" ht="14.4" x14ac:dyDescent="0.3">
      <c r="B59" s="31"/>
      <c r="C59" s="155"/>
      <c r="D59" s="50" t="s">
        <v>47</v>
      </c>
      <c r="E59" s="51"/>
      <c r="F59" s="51"/>
      <c r="G59" s="52" t="s">
        <v>48</v>
      </c>
      <c r="H59" s="53"/>
      <c r="I59" s="155"/>
      <c r="J59" s="50" t="s">
        <v>47</v>
      </c>
      <c r="K59" s="51"/>
      <c r="L59" s="51"/>
      <c r="M59" s="51"/>
      <c r="N59" s="52" t="s">
        <v>48</v>
      </c>
      <c r="O59" s="51"/>
      <c r="P59" s="53"/>
      <c r="Q59" s="155"/>
      <c r="R59" s="33"/>
    </row>
    <row r="60" spans="2:18" x14ac:dyDescent="0.3">
      <c r="B60" s="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23"/>
    </row>
    <row r="61" spans="2:18" s="1" customFormat="1" ht="14.4" x14ac:dyDescent="0.3">
      <c r="B61" s="31"/>
      <c r="C61" s="155"/>
      <c r="D61" s="45" t="s">
        <v>49</v>
      </c>
      <c r="E61" s="46"/>
      <c r="F61" s="46"/>
      <c r="G61" s="46"/>
      <c r="H61" s="47"/>
      <c r="I61" s="155"/>
      <c r="J61" s="45" t="s">
        <v>50</v>
      </c>
      <c r="K61" s="46"/>
      <c r="L61" s="46"/>
      <c r="M61" s="46"/>
      <c r="N61" s="46"/>
      <c r="O61" s="46"/>
      <c r="P61" s="47"/>
      <c r="Q61" s="155"/>
      <c r="R61" s="33"/>
    </row>
    <row r="62" spans="2:18" x14ac:dyDescent="0.3">
      <c r="B62" s="22"/>
      <c r="C62" s="148"/>
      <c r="D62" s="48"/>
      <c r="E62" s="148"/>
      <c r="F62" s="148"/>
      <c r="G62" s="148"/>
      <c r="H62" s="49"/>
      <c r="I62" s="148"/>
      <c r="J62" s="48"/>
      <c r="K62" s="148"/>
      <c r="L62" s="148"/>
      <c r="M62" s="148"/>
      <c r="N62" s="148"/>
      <c r="O62" s="148"/>
      <c r="P62" s="49"/>
      <c r="Q62" s="148"/>
      <c r="R62" s="23"/>
    </row>
    <row r="63" spans="2:18" x14ac:dyDescent="0.3">
      <c r="B63" s="22"/>
      <c r="C63" s="148"/>
      <c r="D63" s="48"/>
      <c r="E63" s="148"/>
      <c r="F63" s="148"/>
      <c r="G63" s="148"/>
      <c r="H63" s="49"/>
      <c r="I63" s="148"/>
      <c r="J63" s="48"/>
      <c r="K63" s="148"/>
      <c r="L63" s="148"/>
      <c r="M63" s="148"/>
      <c r="N63" s="148"/>
      <c r="O63" s="148"/>
      <c r="P63" s="49"/>
      <c r="Q63" s="148"/>
      <c r="R63" s="23"/>
    </row>
    <row r="64" spans="2:18" x14ac:dyDescent="0.3">
      <c r="B64" s="22"/>
      <c r="C64" s="148"/>
      <c r="D64" s="48"/>
      <c r="E64" s="148"/>
      <c r="F64" s="148"/>
      <c r="G64" s="148"/>
      <c r="H64" s="49"/>
      <c r="I64" s="148"/>
      <c r="J64" s="48"/>
      <c r="K64" s="148"/>
      <c r="L64" s="148"/>
      <c r="M64" s="148"/>
      <c r="N64" s="148"/>
      <c r="O64" s="148"/>
      <c r="P64" s="49"/>
      <c r="Q64" s="148"/>
      <c r="R64" s="23"/>
    </row>
    <row r="65" spans="2:18" x14ac:dyDescent="0.3">
      <c r="B65" s="22"/>
      <c r="C65" s="148"/>
      <c r="D65" s="48"/>
      <c r="E65" s="148"/>
      <c r="F65" s="148"/>
      <c r="G65" s="148"/>
      <c r="H65" s="49"/>
      <c r="I65" s="148"/>
      <c r="J65" s="48"/>
      <c r="K65" s="148"/>
      <c r="L65" s="148"/>
      <c r="M65" s="148"/>
      <c r="N65" s="148"/>
      <c r="O65" s="148"/>
      <c r="P65" s="49"/>
      <c r="Q65" s="148"/>
      <c r="R65" s="23"/>
    </row>
    <row r="66" spans="2:18" x14ac:dyDescent="0.3">
      <c r="B66" s="22"/>
      <c r="C66" s="148"/>
      <c r="D66" s="48"/>
      <c r="E66" s="148"/>
      <c r="F66" s="148"/>
      <c r="G66" s="148"/>
      <c r="H66" s="49"/>
      <c r="I66" s="148"/>
      <c r="J66" s="48"/>
      <c r="K66" s="148"/>
      <c r="L66" s="148"/>
      <c r="M66" s="148"/>
      <c r="N66" s="148"/>
      <c r="O66" s="148"/>
      <c r="P66" s="49"/>
      <c r="Q66" s="148"/>
      <c r="R66" s="23"/>
    </row>
    <row r="67" spans="2:18" x14ac:dyDescent="0.3">
      <c r="B67" s="22"/>
      <c r="C67" s="148"/>
      <c r="D67" s="48"/>
      <c r="E67" s="148"/>
      <c r="F67" s="148"/>
      <c r="G67" s="148"/>
      <c r="H67" s="49"/>
      <c r="I67" s="148"/>
      <c r="J67" s="48"/>
      <c r="K67" s="148"/>
      <c r="L67" s="148"/>
      <c r="M67" s="148"/>
      <c r="N67" s="148"/>
      <c r="O67" s="148"/>
      <c r="P67" s="49"/>
      <c r="Q67" s="148"/>
      <c r="R67" s="23"/>
    </row>
    <row r="68" spans="2:18" x14ac:dyDescent="0.3">
      <c r="B68" s="22"/>
      <c r="C68" s="148"/>
      <c r="D68" s="48"/>
      <c r="E68" s="148"/>
      <c r="F68" s="148"/>
      <c r="G68" s="148"/>
      <c r="H68" s="49"/>
      <c r="I68" s="148"/>
      <c r="J68" s="48"/>
      <c r="K68" s="148"/>
      <c r="L68" s="148"/>
      <c r="M68" s="148"/>
      <c r="N68" s="148"/>
      <c r="O68" s="148"/>
      <c r="P68" s="49"/>
      <c r="Q68" s="148"/>
      <c r="R68" s="23"/>
    </row>
    <row r="69" spans="2:18" x14ac:dyDescent="0.3">
      <c r="B69" s="22"/>
      <c r="C69" s="148"/>
      <c r="D69" s="48"/>
      <c r="E69" s="148"/>
      <c r="F69" s="148"/>
      <c r="G69" s="148"/>
      <c r="H69" s="49"/>
      <c r="I69" s="148"/>
      <c r="J69" s="48"/>
      <c r="K69" s="148"/>
      <c r="L69" s="148"/>
      <c r="M69" s="148"/>
      <c r="N69" s="148"/>
      <c r="O69" s="148"/>
      <c r="P69" s="49"/>
      <c r="Q69" s="148"/>
      <c r="R69" s="23"/>
    </row>
    <row r="70" spans="2:18" s="1" customFormat="1" ht="14.4" x14ac:dyDescent="0.3">
      <c r="B70" s="31"/>
      <c r="C70" s="155"/>
      <c r="D70" s="50" t="s">
        <v>47</v>
      </c>
      <c r="E70" s="51"/>
      <c r="F70" s="51"/>
      <c r="G70" s="52" t="s">
        <v>48</v>
      </c>
      <c r="H70" s="53"/>
      <c r="I70" s="155"/>
      <c r="J70" s="50" t="s">
        <v>47</v>
      </c>
      <c r="K70" s="51"/>
      <c r="L70" s="51"/>
      <c r="M70" s="51"/>
      <c r="N70" s="52" t="s">
        <v>48</v>
      </c>
      <c r="O70" s="51"/>
      <c r="P70" s="53"/>
      <c r="Q70" s="155"/>
      <c r="R70" s="33"/>
    </row>
    <row r="71" spans="2:18" s="1" customFormat="1" ht="14.4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" customHeight="1" x14ac:dyDescent="0.3">
      <c r="B76" s="31"/>
      <c r="C76" s="190" t="s">
        <v>77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3"/>
    </row>
    <row r="77" spans="2:18" s="1" customFormat="1" ht="6.9" customHeight="1" x14ac:dyDescent="0.3">
      <c r="B77" s="31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33"/>
    </row>
    <row r="78" spans="2:18" s="1" customFormat="1" ht="30" customHeight="1" x14ac:dyDescent="0.3">
      <c r="B78" s="31"/>
      <c r="C78" s="154" t="s">
        <v>14</v>
      </c>
      <c r="D78" s="155"/>
      <c r="E78" s="155"/>
      <c r="F78" s="239" t="str">
        <f>F6</f>
        <v>Zateplenie stolárskej dielne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155"/>
      <c r="R78" s="33"/>
    </row>
    <row r="79" spans="2:18" s="1" customFormat="1" ht="36.9" customHeight="1" x14ac:dyDescent="0.3">
      <c r="B79" s="31"/>
      <c r="C79" s="64" t="s">
        <v>74</v>
      </c>
      <c r="D79" s="155"/>
      <c r="E79" s="155"/>
      <c r="F79" s="192" t="str">
        <f>F7</f>
        <v>003 - Ostatné - Elektromontáže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155"/>
      <c r="R79" s="33"/>
    </row>
    <row r="80" spans="2:18" s="1" customFormat="1" ht="6.9" customHeight="1" x14ac:dyDescent="0.3">
      <c r="B80" s="31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33"/>
    </row>
    <row r="81" spans="2:47" s="1" customFormat="1" ht="18" customHeight="1" x14ac:dyDescent="0.3">
      <c r="B81" s="31"/>
      <c r="C81" s="154" t="s">
        <v>18</v>
      </c>
      <c r="D81" s="155"/>
      <c r="E81" s="155"/>
      <c r="F81" s="147" t="str">
        <f>F9</f>
        <v>Koválovec</v>
      </c>
      <c r="G81" s="155"/>
      <c r="H81" s="155"/>
      <c r="I81" s="155"/>
      <c r="J81" s="155"/>
      <c r="K81" s="154" t="s">
        <v>20</v>
      </c>
      <c r="L81" s="155"/>
      <c r="M81" s="230" t="str">
        <f>IF(O9="","",O9)</f>
        <v/>
      </c>
      <c r="N81" s="230"/>
      <c r="O81" s="230"/>
      <c r="P81" s="230"/>
      <c r="Q81" s="155"/>
      <c r="R81" s="33"/>
    </row>
    <row r="82" spans="2:47" s="1" customFormat="1" ht="6.9" customHeight="1" x14ac:dyDescent="0.3">
      <c r="B82" s="31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33"/>
    </row>
    <row r="83" spans="2:47" s="1" customFormat="1" ht="13.2" x14ac:dyDescent="0.3">
      <c r="B83" s="31"/>
      <c r="C83" s="154" t="s">
        <v>21</v>
      </c>
      <c r="D83" s="155"/>
      <c r="E83" s="155"/>
      <c r="F83" s="147" t="str">
        <f>E12</f>
        <v>HULIMAN s.r.o., Radošovce č. 378</v>
      </c>
      <c r="G83" s="155"/>
      <c r="H83" s="155"/>
      <c r="I83" s="155"/>
      <c r="J83" s="155"/>
      <c r="K83" s="154" t="s">
        <v>27</v>
      </c>
      <c r="L83" s="155"/>
      <c r="M83" s="209" t="str">
        <f>E18</f>
        <v xml:space="preserve"> </v>
      </c>
      <c r="N83" s="209"/>
      <c r="O83" s="209"/>
      <c r="P83" s="209"/>
      <c r="Q83" s="209"/>
      <c r="R83" s="33"/>
    </row>
    <row r="84" spans="2:47" s="1" customFormat="1" ht="14.4" customHeight="1" x14ac:dyDescent="0.3">
      <c r="B84" s="31"/>
      <c r="C84" s="154" t="s">
        <v>25</v>
      </c>
      <c r="D84" s="155"/>
      <c r="E84" s="155"/>
      <c r="F84" s="147" t="str">
        <f>IF(E15="","",E15)</f>
        <v xml:space="preserve"> </v>
      </c>
      <c r="G84" s="155"/>
      <c r="H84" s="155"/>
      <c r="I84" s="155"/>
      <c r="J84" s="155"/>
      <c r="K84" s="154" t="s">
        <v>29</v>
      </c>
      <c r="L84" s="155"/>
      <c r="M84" s="209">
        <f>E21</f>
        <v>0</v>
      </c>
      <c r="N84" s="209"/>
      <c r="O84" s="209"/>
      <c r="P84" s="209"/>
      <c r="Q84" s="209"/>
      <c r="R84" s="33"/>
    </row>
    <row r="85" spans="2:47" s="1" customFormat="1" ht="10.35" customHeight="1" x14ac:dyDescent="0.3">
      <c r="B85" s="31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33"/>
    </row>
    <row r="86" spans="2:47" s="1" customFormat="1" ht="29.25" customHeight="1" x14ac:dyDescent="0.3">
      <c r="B86" s="31"/>
      <c r="C86" s="241" t="s">
        <v>78</v>
      </c>
      <c r="D86" s="242"/>
      <c r="E86" s="242"/>
      <c r="F86" s="242"/>
      <c r="G86" s="242"/>
      <c r="H86" s="156"/>
      <c r="I86" s="156"/>
      <c r="J86" s="156"/>
      <c r="K86" s="156"/>
      <c r="L86" s="156"/>
      <c r="M86" s="156"/>
      <c r="N86" s="241" t="s">
        <v>79</v>
      </c>
      <c r="O86" s="242"/>
      <c r="P86" s="242"/>
      <c r="Q86" s="242"/>
      <c r="R86" s="33"/>
    </row>
    <row r="87" spans="2:47" s="1" customFormat="1" ht="10.35" customHeight="1" x14ac:dyDescent="0.3">
      <c r="B87" s="31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33"/>
    </row>
    <row r="88" spans="2:47" s="1" customFormat="1" ht="29.25" customHeight="1" x14ac:dyDescent="0.3">
      <c r="B88" s="31"/>
      <c r="C88" s="92" t="s">
        <v>80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83">
        <f>N111</f>
        <v>0</v>
      </c>
      <c r="O88" s="236"/>
      <c r="P88" s="236"/>
      <c r="Q88" s="236"/>
      <c r="R88" s="33"/>
      <c r="AU88" s="18" t="s">
        <v>81</v>
      </c>
    </row>
    <row r="89" spans="2:47" s="6" customFormat="1" ht="24.9" customHeight="1" x14ac:dyDescent="0.3">
      <c r="B89" s="93"/>
      <c r="C89" s="157"/>
      <c r="D89" s="94" t="s">
        <v>111</v>
      </c>
      <c r="E89" s="157"/>
      <c r="F89" s="157"/>
      <c r="G89" s="157"/>
      <c r="H89" s="157"/>
      <c r="I89" s="157"/>
      <c r="J89" s="157"/>
      <c r="K89" s="157"/>
      <c r="L89" s="157"/>
      <c r="M89" s="157"/>
      <c r="N89" s="220">
        <f>N112</f>
        <v>0</v>
      </c>
      <c r="O89" s="233"/>
      <c r="P89" s="233"/>
      <c r="Q89" s="233"/>
      <c r="R89" s="95"/>
    </row>
    <row r="90" spans="2:47" s="7" customFormat="1" ht="19.95" customHeight="1" x14ac:dyDescent="0.3">
      <c r="B90" s="96"/>
      <c r="C90" s="158"/>
      <c r="D90" s="97" t="s">
        <v>112</v>
      </c>
      <c r="E90" s="158"/>
      <c r="F90" s="158"/>
      <c r="G90" s="158"/>
      <c r="H90" s="158"/>
      <c r="I90" s="158"/>
      <c r="J90" s="158"/>
      <c r="K90" s="158"/>
      <c r="L90" s="158"/>
      <c r="M90" s="158"/>
      <c r="N90" s="234">
        <f>N113</f>
        <v>0</v>
      </c>
      <c r="O90" s="235"/>
      <c r="P90" s="235"/>
      <c r="Q90" s="235"/>
      <c r="R90" s="98"/>
    </row>
    <row r="91" spans="2:47" s="1" customFormat="1" ht="21.75" customHeight="1" x14ac:dyDescent="0.3">
      <c r="B91" s="31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33"/>
    </row>
    <row r="92" spans="2:47" s="1" customFormat="1" ht="29.25" customHeight="1" x14ac:dyDescent="0.3">
      <c r="B92" s="31"/>
      <c r="C92" s="92" t="s">
        <v>82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236">
        <v>0</v>
      </c>
      <c r="O92" s="237"/>
      <c r="P92" s="237"/>
      <c r="Q92" s="237"/>
      <c r="R92" s="33"/>
      <c r="T92" s="99"/>
      <c r="U92" s="100" t="s">
        <v>35</v>
      </c>
    </row>
    <row r="93" spans="2:47" s="1" customFormat="1" ht="18" customHeight="1" x14ac:dyDescent="0.3">
      <c r="B93" s="31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33"/>
    </row>
    <row r="94" spans="2:47" s="1" customFormat="1" ht="29.25" customHeight="1" x14ac:dyDescent="0.3">
      <c r="B94" s="31"/>
      <c r="C94" s="83" t="s">
        <v>67</v>
      </c>
      <c r="D94" s="156"/>
      <c r="E94" s="156"/>
      <c r="F94" s="156"/>
      <c r="G94" s="156"/>
      <c r="H94" s="156"/>
      <c r="I94" s="156"/>
      <c r="J94" s="156"/>
      <c r="K94" s="156"/>
      <c r="L94" s="186">
        <f>ROUND(SUM(N88+N92),2)</f>
        <v>0</v>
      </c>
      <c r="M94" s="186"/>
      <c r="N94" s="186"/>
      <c r="O94" s="186"/>
      <c r="P94" s="186"/>
      <c r="Q94" s="186"/>
      <c r="R94" s="33"/>
    </row>
    <row r="95" spans="2:47" s="1" customFormat="1" ht="6.9" customHeight="1" x14ac:dyDescent="0.3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63" s="1" customFormat="1" ht="6.9" customHeight="1" x14ac:dyDescent="0.3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63" s="1" customFormat="1" ht="36.9" customHeight="1" x14ac:dyDescent="0.3">
      <c r="B100" s="31"/>
      <c r="C100" s="190" t="s">
        <v>83</v>
      </c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33"/>
    </row>
    <row r="101" spans="2:63" s="1" customFormat="1" ht="6.9" customHeight="1" x14ac:dyDescent="0.3">
      <c r="B101" s="31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33"/>
    </row>
    <row r="102" spans="2:63" s="1" customFormat="1" ht="30" customHeight="1" x14ac:dyDescent="0.3">
      <c r="B102" s="31"/>
      <c r="C102" s="154" t="s">
        <v>14</v>
      </c>
      <c r="D102" s="155"/>
      <c r="E102" s="155"/>
      <c r="F102" s="239" t="str">
        <f>F6</f>
        <v>Zateplenie stolárskej dielne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155"/>
      <c r="R102" s="33"/>
    </row>
    <row r="103" spans="2:63" s="1" customFormat="1" ht="36.9" customHeight="1" x14ac:dyDescent="0.3">
      <c r="B103" s="31"/>
      <c r="C103" s="64" t="s">
        <v>74</v>
      </c>
      <c r="D103" s="155"/>
      <c r="E103" s="155"/>
      <c r="F103" s="192" t="str">
        <f>F7</f>
        <v>003 - Ostatné - Elektromontáže</v>
      </c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155"/>
      <c r="R103" s="33"/>
    </row>
    <row r="104" spans="2:63" s="1" customFormat="1" ht="6.9" customHeight="1" x14ac:dyDescent="0.3">
      <c r="B104" s="31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33"/>
    </row>
    <row r="105" spans="2:63" s="1" customFormat="1" ht="18" customHeight="1" x14ac:dyDescent="0.3">
      <c r="B105" s="31"/>
      <c r="C105" s="154" t="s">
        <v>18</v>
      </c>
      <c r="D105" s="155"/>
      <c r="E105" s="155"/>
      <c r="F105" s="147" t="str">
        <f>F9</f>
        <v>Koválovec</v>
      </c>
      <c r="G105" s="155"/>
      <c r="H105" s="155"/>
      <c r="I105" s="155"/>
      <c r="J105" s="155"/>
      <c r="K105" s="154" t="s">
        <v>20</v>
      </c>
      <c r="L105" s="155"/>
      <c r="M105" s="230" t="str">
        <f>IF(O9="","",O9)</f>
        <v/>
      </c>
      <c r="N105" s="230"/>
      <c r="O105" s="230"/>
      <c r="P105" s="230"/>
      <c r="Q105" s="155"/>
      <c r="R105" s="33"/>
    </row>
    <row r="106" spans="2:63" s="1" customFormat="1" ht="6.9" customHeight="1" x14ac:dyDescent="0.3">
      <c r="B106" s="31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33"/>
    </row>
    <row r="107" spans="2:63" s="1" customFormat="1" ht="13.2" x14ac:dyDescent="0.3">
      <c r="B107" s="31"/>
      <c r="C107" s="154" t="s">
        <v>21</v>
      </c>
      <c r="D107" s="155"/>
      <c r="E107" s="155"/>
      <c r="F107" s="147" t="str">
        <f>E12</f>
        <v>HULIMAN s.r.o., Radošovce č. 378</v>
      </c>
      <c r="G107" s="155"/>
      <c r="H107" s="155"/>
      <c r="I107" s="155"/>
      <c r="J107" s="155"/>
      <c r="K107" s="154" t="s">
        <v>27</v>
      </c>
      <c r="L107" s="155"/>
      <c r="M107" s="209" t="str">
        <f>E18</f>
        <v xml:space="preserve"> </v>
      </c>
      <c r="N107" s="209"/>
      <c r="O107" s="209"/>
      <c r="P107" s="209"/>
      <c r="Q107" s="209"/>
      <c r="R107" s="33"/>
    </row>
    <row r="108" spans="2:63" s="1" customFormat="1" ht="14.4" customHeight="1" x14ac:dyDescent="0.3">
      <c r="B108" s="31"/>
      <c r="C108" s="154" t="s">
        <v>25</v>
      </c>
      <c r="D108" s="155"/>
      <c r="E108" s="155"/>
      <c r="F108" s="147" t="str">
        <f>IF(E15="","",E15)</f>
        <v xml:space="preserve"> </v>
      </c>
      <c r="G108" s="155"/>
      <c r="H108" s="155"/>
      <c r="I108" s="155"/>
      <c r="J108" s="155"/>
      <c r="K108" s="154" t="s">
        <v>29</v>
      </c>
      <c r="L108" s="155"/>
      <c r="M108" s="209">
        <f>E21</f>
        <v>0</v>
      </c>
      <c r="N108" s="209"/>
      <c r="O108" s="209"/>
      <c r="P108" s="209"/>
      <c r="Q108" s="209"/>
      <c r="R108" s="33"/>
    </row>
    <row r="109" spans="2:63" s="1" customFormat="1" ht="10.35" customHeight="1" x14ac:dyDescent="0.3">
      <c r="B109" s="31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33"/>
    </row>
    <row r="110" spans="2:63" s="8" customFormat="1" ht="29.25" customHeight="1" x14ac:dyDescent="0.3">
      <c r="B110" s="101"/>
      <c r="C110" s="102" t="s">
        <v>84</v>
      </c>
      <c r="D110" s="159" t="s">
        <v>85</v>
      </c>
      <c r="E110" s="159" t="s">
        <v>52</v>
      </c>
      <c r="F110" s="231" t="s">
        <v>86</v>
      </c>
      <c r="G110" s="231"/>
      <c r="H110" s="231"/>
      <c r="I110" s="231"/>
      <c r="J110" s="159" t="s">
        <v>87</v>
      </c>
      <c r="K110" s="159" t="s">
        <v>88</v>
      </c>
      <c r="L110" s="231" t="s">
        <v>89</v>
      </c>
      <c r="M110" s="231"/>
      <c r="N110" s="231" t="s">
        <v>79</v>
      </c>
      <c r="O110" s="231"/>
      <c r="P110" s="231"/>
      <c r="Q110" s="232"/>
      <c r="R110" s="103"/>
      <c r="T110" s="70" t="s">
        <v>90</v>
      </c>
      <c r="U110" s="71" t="s">
        <v>35</v>
      </c>
      <c r="V110" s="71" t="s">
        <v>91</v>
      </c>
      <c r="W110" s="71" t="s">
        <v>92</v>
      </c>
      <c r="X110" s="71" t="s">
        <v>93</v>
      </c>
      <c r="Y110" s="71" t="s">
        <v>94</v>
      </c>
      <c r="Z110" s="71" t="s">
        <v>95</v>
      </c>
      <c r="AA110" s="72" t="s">
        <v>96</v>
      </c>
    </row>
    <row r="111" spans="2:63" s="1" customFormat="1" ht="29.25" customHeight="1" x14ac:dyDescent="0.35">
      <c r="B111" s="31"/>
      <c r="C111" s="74" t="s">
        <v>75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217">
        <f>N112</f>
        <v>0</v>
      </c>
      <c r="O111" s="218"/>
      <c r="P111" s="218"/>
      <c r="Q111" s="218"/>
      <c r="R111" s="33"/>
      <c r="T111" s="73"/>
      <c r="U111" s="46"/>
      <c r="V111" s="46"/>
      <c r="W111" s="104" t="e">
        <f>#REF!+#REF!+W112</f>
        <v>#REF!</v>
      </c>
      <c r="X111" s="46"/>
      <c r="Y111" s="104" t="e">
        <f>#REF!+#REF!+Y112</f>
        <v>#REF!</v>
      </c>
      <c r="Z111" s="46"/>
      <c r="AA111" s="105" t="e">
        <f>#REF!+#REF!+AA112</f>
        <v>#REF!</v>
      </c>
      <c r="AT111" s="18" t="s">
        <v>57</v>
      </c>
      <c r="AU111" s="18" t="s">
        <v>81</v>
      </c>
      <c r="BK111" s="106" t="e">
        <f>#REF!+#REF!+BK112</f>
        <v>#REF!</v>
      </c>
    </row>
    <row r="112" spans="2:63" s="9" customFormat="1" ht="37.35" customHeight="1" x14ac:dyDescent="0.35">
      <c r="B112" s="107"/>
      <c r="C112" s="108"/>
      <c r="D112" s="109" t="s">
        <v>111</v>
      </c>
      <c r="E112" s="109"/>
      <c r="F112" s="109"/>
      <c r="G112" s="109"/>
      <c r="H112" s="109"/>
      <c r="I112" s="109"/>
      <c r="J112" s="109"/>
      <c r="K112" s="109"/>
      <c r="L112" s="109"/>
      <c r="M112" s="109"/>
      <c r="N112" s="219">
        <f>N113</f>
        <v>0</v>
      </c>
      <c r="O112" s="220"/>
      <c r="P112" s="220"/>
      <c r="Q112" s="220"/>
      <c r="R112" s="110"/>
      <c r="T112" s="111"/>
      <c r="U112" s="108"/>
      <c r="V112" s="108"/>
      <c r="W112" s="112">
        <f>W113</f>
        <v>154.935</v>
      </c>
      <c r="X112" s="108"/>
      <c r="Y112" s="112">
        <f>Y113</f>
        <v>0.78655000000000008</v>
      </c>
      <c r="Z112" s="108"/>
      <c r="AA112" s="113">
        <f>AA113</f>
        <v>0</v>
      </c>
      <c r="AR112" s="114" t="s">
        <v>102</v>
      </c>
      <c r="AT112" s="115" t="s">
        <v>57</v>
      </c>
      <c r="AU112" s="115" t="s">
        <v>58</v>
      </c>
      <c r="AY112" s="114" t="s">
        <v>97</v>
      </c>
      <c r="BK112" s="116">
        <f>BK113</f>
        <v>0</v>
      </c>
    </row>
    <row r="113" spans="2:65" s="9" customFormat="1" ht="19.95" customHeight="1" x14ac:dyDescent="0.35">
      <c r="B113" s="107"/>
      <c r="C113" s="108"/>
      <c r="D113" s="117" t="s">
        <v>112</v>
      </c>
      <c r="E113" s="117"/>
      <c r="F113" s="117"/>
      <c r="G113" s="117"/>
      <c r="H113" s="117"/>
      <c r="I113" s="117"/>
      <c r="J113" s="117"/>
      <c r="K113" s="117"/>
      <c r="L113" s="117"/>
      <c r="M113" s="117"/>
      <c r="N113" s="221">
        <f>SUM(N114:Q148)</f>
        <v>0</v>
      </c>
      <c r="O113" s="222"/>
      <c r="P113" s="222"/>
      <c r="Q113" s="222"/>
      <c r="R113" s="110"/>
      <c r="T113" s="111"/>
      <c r="U113" s="108"/>
      <c r="V113" s="108"/>
      <c r="W113" s="112">
        <f>SUM(W114:W148)</f>
        <v>154.935</v>
      </c>
      <c r="X113" s="108"/>
      <c r="Y113" s="112">
        <f>SUM(Y114:Y148)</f>
        <v>0.78655000000000008</v>
      </c>
      <c r="Z113" s="108"/>
      <c r="AA113" s="113">
        <f>SUM(AA114:AA148)</f>
        <v>0</v>
      </c>
      <c r="AR113" s="114" t="s">
        <v>102</v>
      </c>
      <c r="AT113" s="115" t="s">
        <v>57</v>
      </c>
      <c r="AU113" s="115" t="s">
        <v>63</v>
      </c>
      <c r="AY113" s="114" t="s">
        <v>97</v>
      </c>
      <c r="BK113" s="116">
        <f>SUM(BK114:BK148)</f>
        <v>0</v>
      </c>
    </row>
    <row r="114" spans="2:65" s="1" customFormat="1" ht="25.5" customHeight="1" x14ac:dyDescent="0.3">
      <c r="B114" s="118"/>
      <c r="C114" s="119" t="s">
        <v>127</v>
      </c>
      <c r="D114" s="119" t="s">
        <v>98</v>
      </c>
      <c r="E114" s="120" t="s">
        <v>128</v>
      </c>
      <c r="F114" s="215" t="s">
        <v>129</v>
      </c>
      <c r="G114" s="215"/>
      <c r="H114" s="215"/>
      <c r="I114" s="215"/>
      <c r="J114" s="121" t="s">
        <v>101</v>
      </c>
      <c r="K114" s="160">
        <v>37.5</v>
      </c>
      <c r="L114" s="216"/>
      <c r="M114" s="216"/>
      <c r="N114" s="216">
        <f>ROUND(L114*K114,2)</f>
        <v>0</v>
      </c>
      <c r="O114" s="216"/>
      <c r="P114" s="216"/>
      <c r="Q114" s="216"/>
      <c r="R114" s="122"/>
      <c r="T114" s="123" t="s">
        <v>4</v>
      </c>
      <c r="U114" s="39" t="s">
        <v>38</v>
      </c>
      <c r="V114" s="124">
        <v>8.5000000000000006E-2</v>
      </c>
      <c r="W114" s="124">
        <f>V114*K114</f>
        <v>3.1875000000000004</v>
      </c>
      <c r="X114" s="124">
        <v>0</v>
      </c>
      <c r="Y114" s="124">
        <f>X114*K114</f>
        <v>0</v>
      </c>
      <c r="Z114" s="124">
        <v>0</v>
      </c>
      <c r="AA114" s="125">
        <f>Z114*K114</f>
        <v>0</v>
      </c>
      <c r="AR114" s="18" t="s">
        <v>130</v>
      </c>
      <c r="AT114" s="18" t="s">
        <v>98</v>
      </c>
      <c r="AU114" s="18" t="s">
        <v>99</v>
      </c>
      <c r="AY114" s="18" t="s">
        <v>97</v>
      </c>
      <c r="BE114" s="126">
        <f>IF(U114="základná",N114,0)</f>
        <v>0</v>
      </c>
      <c r="BF114" s="126">
        <f>IF(U114="znížená",N114,0)</f>
        <v>0</v>
      </c>
      <c r="BG114" s="126">
        <f>IF(U114="zákl. prenesená",N114,0)</f>
        <v>0</v>
      </c>
      <c r="BH114" s="126">
        <f>IF(U114="zníž. prenesená",N114,0)</f>
        <v>0</v>
      </c>
      <c r="BI114" s="126">
        <f>IF(U114="nulová",N114,0)</f>
        <v>0</v>
      </c>
      <c r="BJ114" s="18" t="s">
        <v>99</v>
      </c>
      <c r="BK114" s="126">
        <f>ROUND(L114*K114,2)</f>
        <v>0</v>
      </c>
      <c r="BL114" s="18" t="s">
        <v>130</v>
      </c>
      <c r="BM114" s="18" t="s">
        <v>131</v>
      </c>
    </row>
    <row r="115" spans="2:65" s="10" customFormat="1" ht="16.5" customHeight="1" x14ac:dyDescent="0.3">
      <c r="B115" s="127"/>
      <c r="C115" s="162"/>
      <c r="D115" s="162"/>
      <c r="E115" s="128" t="s">
        <v>4</v>
      </c>
      <c r="F115" s="228" t="s">
        <v>132</v>
      </c>
      <c r="G115" s="229"/>
      <c r="H115" s="229"/>
      <c r="I115" s="229"/>
      <c r="J115" s="162"/>
      <c r="K115" s="128" t="s">
        <v>4</v>
      </c>
      <c r="L115" s="162"/>
      <c r="M115" s="162"/>
      <c r="N115" s="162"/>
      <c r="O115" s="162"/>
      <c r="P115" s="162"/>
      <c r="Q115" s="162"/>
      <c r="R115" s="129"/>
      <c r="T115" s="130"/>
      <c r="U115" s="162"/>
      <c r="V115" s="162"/>
      <c r="W115" s="162"/>
      <c r="X115" s="162"/>
      <c r="Y115" s="162"/>
      <c r="Z115" s="162"/>
      <c r="AA115" s="131"/>
      <c r="AT115" s="132" t="s">
        <v>100</v>
      </c>
      <c r="AU115" s="132" t="s">
        <v>99</v>
      </c>
      <c r="AV115" s="10" t="s">
        <v>63</v>
      </c>
      <c r="AW115" s="10" t="s">
        <v>28</v>
      </c>
      <c r="AX115" s="10" t="s">
        <v>58</v>
      </c>
      <c r="AY115" s="132" t="s">
        <v>97</v>
      </c>
    </row>
    <row r="116" spans="2:65" s="11" customFormat="1" ht="16.5" customHeight="1" x14ac:dyDescent="0.3">
      <c r="B116" s="133"/>
      <c r="C116" s="161"/>
      <c r="D116" s="161"/>
      <c r="E116" s="134" t="s">
        <v>4</v>
      </c>
      <c r="F116" s="223" t="s">
        <v>133</v>
      </c>
      <c r="G116" s="224"/>
      <c r="H116" s="224"/>
      <c r="I116" s="224"/>
      <c r="J116" s="161"/>
      <c r="K116" s="135">
        <v>37.5</v>
      </c>
      <c r="L116" s="161"/>
      <c r="M116" s="161"/>
      <c r="N116" s="161"/>
      <c r="O116" s="161"/>
      <c r="P116" s="161"/>
      <c r="Q116" s="161"/>
      <c r="R116" s="136"/>
      <c r="T116" s="137"/>
      <c r="U116" s="161"/>
      <c r="V116" s="161"/>
      <c r="W116" s="161"/>
      <c r="X116" s="161"/>
      <c r="Y116" s="161"/>
      <c r="Z116" s="161"/>
      <c r="AA116" s="138"/>
      <c r="AT116" s="139" t="s">
        <v>100</v>
      </c>
      <c r="AU116" s="139" t="s">
        <v>99</v>
      </c>
      <c r="AV116" s="11" t="s">
        <v>99</v>
      </c>
      <c r="AW116" s="11" t="s">
        <v>28</v>
      </c>
      <c r="AX116" s="11" t="s">
        <v>63</v>
      </c>
      <c r="AY116" s="139" t="s">
        <v>97</v>
      </c>
    </row>
    <row r="117" spans="2:65" s="1" customFormat="1" ht="16.5" customHeight="1" x14ac:dyDescent="0.3">
      <c r="B117" s="118"/>
      <c r="C117" s="143" t="s">
        <v>134</v>
      </c>
      <c r="D117" s="143" t="s">
        <v>106</v>
      </c>
      <c r="E117" s="144" t="s">
        <v>135</v>
      </c>
      <c r="F117" s="247" t="s">
        <v>136</v>
      </c>
      <c r="G117" s="247"/>
      <c r="H117" s="247"/>
      <c r="I117" s="247"/>
      <c r="J117" s="145" t="s">
        <v>115</v>
      </c>
      <c r="K117" s="163">
        <v>37.5</v>
      </c>
      <c r="L117" s="248"/>
      <c r="M117" s="248"/>
      <c r="N117" s="248">
        <f>ROUND(L117*K117,2)</f>
        <v>0</v>
      </c>
      <c r="O117" s="216"/>
      <c r="P117" s="216"/>
      <c r="Q117" s="216"/>
      <c r="R117" s="122"/>
      <c r="T117" s="123" t="s">
        <v>4</v>
      </c>
      <c r="U117" s="39" t="s">
        <v>38</v>
      </c>
      <c r="V117" s="124">
        <v>0</v>
      </c>
      <c r="W117" s="124">
        <f>V117*K117</f>
        <v>0</v>
      </c>
      <c r="X117" s="124">
        <v>0</v>
      </c>
      <c r="Y117" s="124">
        <f>X117*K117</f>
        <v>0</v>
      </c>
      <c r="Z117" s="124">
        <v>0</v>
      </c>
      <c r="AA117" s="125">
        <f>Z117*K117</f>
        <v>0</v>
      </c>
      <c r="AR117" s="18" t="s">
        <v>137</v>
      </c>
      <c r="AT117" s="18" t="s">
        <v>106</v>
      </c>
      <c r="AU117" s="18" t="s">
        <v>99</v>
      </c>
      <c r="AY117" s="18" t="s">
        <v>97</v>
      </c>
      <c r="BE117" s="126">
        <f>IF(U117="základná",N117,0)</f>
        <v>0</v>
      </c>
      <c r="BF117" s="126">
        <f>IF(U117="znížená",N117,0)</f>
        <v>0</v>
      </c>
      <c r="BG117" s="126">
        <f>IF(U117="zákl. prenesená",N117,0)</f>
        <v>0</v>
      </c>
      <c r="BH117" s="126">
        <f>IF(U117="zníž. prenesená",N117,0)</f>
        <v>0</v>
      </c>
      <c r="BI117" s="126">
        <f>IF(U117="nulová",N117,0)</f>
        <v>0</v>
      </c>
      <c r="BJ117" s="18" t="s">
        <v>99</v>
      </c>
      <c r="BK117" s="126">
        <f>ROUND(L117*K117,2)</f>
        <v>0</v>
      </c>
      <c r="BL117" s="18" t="s">
        <v>137</v>
      </c>
      <c r="BM117" s="18" t="s">
        <v>138</v>
      </c>
    </row>
    <row r="118" spans="2:65" s="1" customFormat="1" ht="25.5" customHeight="1" x14ac:dyDescent="0.3">
      <c r="B118" s="118"/>
      <c r="C118" s="119" t="s">
        <v>139</v>
      </c>
      <c r="D118" s="119" t="s">
        <v>98</v>
      </c>
      <c r="E118" s="120" t="s">
        <v>140</v>
      </c>
      <c r="F118" s="215" t="s">
        <v>141</v>
      </c>
      <c r="G118" s="215"/>
      <c r="H118" s="215"/>
      <c r="I118" s="215"/>
      <c r="J118" s="121" t="s">
        <v>101</v>
      </c>
      <c r="K118" s="160">
        <v>12.5</v>
      </c>
      <c r="L118" s="216"/>
      <c r="M118" s="216"/>
      <c r="N118" s="216">
        <f>ROUND(L118*K118,2)</f>
        <v>0</v>
      </c>
      <c r="O118" s="216"/>
      <c r="P118" s="216"/>
      <c r="Q118" s="216"/>
      <c r="R118" s="122"/>
      <c r="T118" s="123" t="s">
        <v>4</v>
      </c>
      <c r="U118" s="39" t="s">
        <v>38</v>
      </c>
      <c r="V118" s="124">
        <v>0.13500000000000001</v>
      </c>
      <c r="W118" s="124">
        <f>V118*K118</f>
        <v>1.6875</v>
      </c>
      <c r="X118" s="124">
        <v>0</v>
      </c>
      <c r="Y118" s="124">
        <f>X118*K118</f>
        <v>0</v>
      </c>
      <c r="Z118" s="124">
        <v>0</v>
      </c>
      <c r="AA118" s="125">
        <f>Z118*K118</f>
        <v>0</v>
      </c>
      <c r="AR118" s="18" t="s">
        <v>130</v>
      </c>
      <c r="AT118" s="18" t="s">
        <v>98</v>
      </c>
      <c r="AU118" s="18" t="s">
        <v>99</v>
      </c>
      <c r="AY118" s="18" t="s">
        <v>97</v>
      </c>
      <c r="BE118" s="126">
        <f>IF(U118="základná",N118,0)</f>
        <v>0</v>
      </c>
      <c r="BF118" s="126">
        <f>IF(U118="znížená",N118,0)</f>
        <v>0</v>
      </c>
      <c r="BG118" s="126">
        <f>IF(U118="zákl. prenesená",N118,0)</f>
        <v>0</v>
      </c>
      <c r="BH118" s="126">
        <f>IF(U118="zníž. prenesená",N118,0)</f>
        <v>0</v>
      </c>
      <c r="BI118" s="126">
        <f>IF(U118="nulová",N118,0)</f>
        <v>0</v>
      </c>
      <c r="BJ118" s="18" t="s">
        <v>99</v>
      </c>
      <c r="BK118" s="126">
        <f>ROUND(L118*K118,2)</f>
        <v>0</v>
      </c>
      <c r="BL118" s="18" t="s">
        <v>130</v>
      </c>
      <c r="BM118" s="18" t="s">
        <v>142</v>
      </c>
    </row>
    <row r="119" spans="2:65" s="11" customFormat="1" ht="16.5" customHeight="1" x14ac:dyDescent="0.3">
      <c r="B119" s="133"/>
      <c r="C119" s="161"/>
      <c r="D119" s="161"/>
      <c r="E119" s="134" t="s">
        <v>4</v>
      </c>
      <c r="F119" s="225" t="s">
        <v>143</v>
      </c>
      <c r="G119" s="226"/>
      <c r="H119" s="226"/>
      <c r="I119" s="226"/>
      <c r="J119" s="161"/>
      <c r="K119" s="135">
        <v>12.5</v>
      </c>
      <c r="L119" s="161"/>
      <c r="M119" s="161"/>
      <c r="N119" s="161"/>
      <c r="O119" s="161"/>
      <c r="P119" s="161"/>
      <c r="Q119" s="161"/>
      <c r="R119" s="136"/>
      <c r="T119" s="137"/>
      <c r="U119" s="161"/>
      <c r="V119" s="161"/>
      <c r="W119" s="161"/>
      <c r="X119" s="161"/>
      <c r="Y119" s="161"/>
      <c r="Z119" s="161"/>
      <c r="AA119" s="138"/>
      <c r="AT119" s="139" t="s">
        <v>100</v>
      </c>
      <c r="AU119" s="139" t="s">
        <v>99</v>
      </c>
      <c r="AV119" s="11" t="s">
        <v>99</v>
      </c>
      <c r="AW119" s="11" t="s">
        <v>28</v>
      </c>
      <c r="AX119" s="11" t="s">
        <v>63</v>
      </c>
      <c r="AY119" s="139" t="s">
        <v>97</v>
      </c>
    </row>
    <row r="120" spans="2:65" s="1" customFormat="1" ht="25.5" customHeight="1" x14ac:dyDescent="0.3">
      <c r="B120" s="118"/>
      <c r="C120" s="143" t="s">
        <v>144</v>
      </c>
      <c r="D120" s="143" t="s">
        <v>106</v>
      </c>
      <c r="E120" s="144" t="s">
        <v>145</v>
      </c>
      <c r="F120" s="247" t="s">
        <v>146</v>
      </c>
      <c r="G120" s="247"/>
      <c r="H120" s="247"/>
      <c r="I120" s="247"/>
      <c r="J120" s="145" t="s">
        <v>101</v>
      </c>
      <c r="K120" s="163">
        <v>12.5</v>
      </c>
      <c r="L120" s="248"/>
      <c r="M120" s="248"/>
      <c r="N120" s="248">
        <f t="shared" ref="N120:N127" si="0">ROUND(L120*K120,2)</f>
        <v>0</v>
      </c>
      <c r="O120" s="216"/>
      <c r="P120" s="216"/>
      <c r="Q120" s="216"/>
      <c r="R120" s="122"/>
      <c r="T120" s="123" t="s">
        <v>4</v>
      </c>
      <c r="U120" s="39" t="s">
        <v>38</v>
      </c>
      <c r="V120" s="124">
        <v>0</v>
      </c>
      <c r="W120" s="124">
        <f t="shared" ref="W120:W127" si="1">V120*K120</f>
        <v>0</v>
      </c>
      <c r="X120" s="124">
        <v>3.4000000000000002E-4</v>
      </c>
      <c r="Y120" s="124">
        <f t="shared" ref="Y120:Y127" si="2">X120*K120</f>
        <v>4.2500000000000003E-3</v>
      </c>
      <c r="Z120" s="124">
        <v>0</v>
      </c>
      <c r="AA120" s="125">
        <f t="shared" ref="AA120:AA127" si="3">Z120*K120</f>
        <v>0</v>
      </c>
      <c r="AR120" s="18" t="s">
        <v>137</v>
      </c>
      <c r="AT120" s="18" t="s">
        <v>106</v>
      </c>
      <c r="AU120" s="18" t="s">
        <v>99</v>
      </c>
      <c r="AY120" s="18" t="s">
        <v>97</v>
      </c>
      <c r="BE120" s="126">
        <f t="shared" ref="BE120:BE127" si="4">IF(U120="základná",N120,0)</f>
        <v>0</v>
      </c>
      <c r="BF120" s="126">
        <f t="shared" ref="BF120:BF127" si="5">IF(U120="znížená",N120,0)</f>
        <v>0</v>
      </c>
      <c r="BG120" s="126">
        <f t="shared" ref="BG120:BG127" si="6">IF(U120="zákl. prenesená",N120,0)</f>
        <v>0</v>
      </c>
      <c r="BH120" s="126">
        <f t="shared" ref="BH120:BH127" si="7">IF(U120="zníž. prenesená",N120,0)</f>
        <v>0</v>
      </c>
      <c r="BI120" s="126">
        <f t="shared" ref="BI120:BI127" si="8">IF(U120="nulová",N120,0)</f>
        <v>0</v>
      </c>
      <c r="BJ120" s="18" t="s">
        <v>99</v>
      </c>
      <c r="BK120" s="126">
        <f t="shared" ref="BK120:BK127" si="9">ROUND(L120*K120,2)</f>
        <v>0</v>
      </c>
      <c r="BL120" s="18" t="s">
        <v>137</v>
      </c>
      <c r="BM120" s="18" t="s">
        <v>147</v>
      </c>
    </row>
    <row r="121" spans="2:65" s="1" customFormat="1" ht="16.5" customHeight="1" x14ac:dyDescent="0.3">
      <c r="B121" s="118"/>
      <c r="C121" s="119" t="s">
        <v>148</v>
      </c>
      <c r="D121" s="119" t="s">
        <v>98</v>
      </c>
      <c r="E121" s="120" t="s">
        <v>149</v>
      </c>
      <c r="F121" s="215" t="s">
        <v>150</v>
      </c>
      <c r="G121" s="215"/>
      <c r="H121" s="215"/>
      <c r="I121" s="215"/>
      <c r="J121" s="121" t="s">
        <v>115</v>
      </c>
      <c r="K121" s="160">
        <v>16</v>
      </c>
      <c r="L121" s="216"/>
      <c r="M121" s="216"/>
      <c r="N121" s="216">
        <f t="shared" si="0"/>
        <v>0</v>
      </c>
      <c r="O121" s="216"/>
      <c r="P121" s="216"/>
      <c r="Q121" s="216"/>
      <c r="R121" s="122"/>
      <c r="T121" s="123" t="s">
        <v>4</v>
      </c>
      <c r="U121" s="39" t="s">
        <v>38</v>
      </c>
      <c r="V121" s="124">
        <v>8.5999999999999993E-2</v>
      </c>
      <c r="W121" s="124">
        <f t="shared" si="1"/>
        <v>1.3759999999999999</v>
      </c>
      <c r="X121" s="124">
        <v>0</v>
      </c>
      <c r="Y121" s="124">
        <f t="shared" si="2"/>
        <v>0</v>
      </c>
      <c r="Z121" s="124">
        <v>0</v>
      </c>
      <c r="AA121" s="125">
        <f t="shared" si="3"/>
        <v>0</v>
      </c>
      <c r="AR121" s="18" t="s">
        <v>130</v>
      </c>
      <c r="AT121" s="18" t="s">
        <v>98</v>
      </c>
      <c r="AU121" s="18" t="s">
        <v>99</v>
      </c>
      <c r="AY121" s="18" t="s">
        <v>97</v>
      </c>
      <c r="BE121" s="126">
        <f t="shared" si="4"/>
        <v>0</v>
      </c>
      <c r="BF121" s="126">
        <f t="shared" si="5"/>
        <v>0</v>
      </c>
      <c r="BG121" s="126">
        <f t="shared" si="6"/>
        <v>0</v>
      </c>
      <c r="BH121" s="126">
        <f t="shared" si="7"/>
        <v>0</v>
      </c>
      <c r="BI121" s="126">
        <f t="shared" si="8"/>
        <v>0</v>
      </c>
      <c r="BJ121" s="18" t="s">
        <v>99</v>
      </c>
      <c r="BK121" s="126">
        <f t="shared" si="9"/>
        <v>0</v>
      </c>
      <c r="BL121" s="18" t="s">
        <v>130</v>
      </c>
      <c r="BM121" s="18" t="s">
        <v>151</v>
      </c>
    </row>
    <row r="122" spans="2:65" s="1" customFormat="1" ht="16.5" customHeight="1" x14ac:dyDescent="0.3">
      <c r="B122" s="118"/>
      <c r="C122" s="143" t="s">
        <v>152</v>
      </c>
      <c r="D122" s="143" t="s">
        <v>106</v>
      </c>
      <c r="E122" s="144" t="s">
        <v>153</v>
      </c>
      <c r="F122" s="247" t="s">
        <v>154</v>
      </c>
      <c r="G122" s="247"/>
      <c r="H122" s="247"/>
      <c r="I122" s="247"/>
      <c r="J122" s="145" t="s">
        <v>115</v>
      </c>
      <c r="K122" s="163">
        <v>16</v>
      </c>
      <c r="L122" s="248"/>
      <c r="M122" s="248"/>
      <c r="N122" s="248">
        <f t="shared" si="0"/>
        <v>0</v>
      </c>
      <c r="O122" s="216"/>
      <c r="P122" s="216"/>
      <c r="Q122" s="216"/>
      <c r="R122" s="122"/>
      <c r="T122" s="123" t="s">
        <v>4</v>
      </c>
      <c r="U122" s="39" t="s">
        <v>38</v>
      </c>
      <c r="V122" s="124">
        <v>0</v>
      </c>
      <c r="W122" s="124">
        <f t="shared" si="1"/>
        <v>0</v>
      </c>
      <c r="X122" s="124">
        <v>0</v>
      </c>
      <c r="Y122" s="124">
        <f t="shared" si="2"/>
        <v>0</v>
      </c>
      <c r="Z122" s="124">
        <v>0</v>
      </c>
      <c r="AA122" s="125">
        <f t="shared" si="3"/>
        <v>0</v>
      </c>
      <c r="AR122" s="18" t="s">
        <v>137</v>
      </c>
      <c r="AT122" s="18" t="s">
        <v>106</v>
      </c>
      <c r="AU122" s="18" t="s">
        <v>99</v>
      </c>
      <c r="AY122" s="18" t="s">
        <v>97</v>
      </c>
      <c r="BE122" s="126">
        <f t="shared" si="4"/>
        <v>0</v>
      </c>
      <c r="BF122" s="126">
        <f t="shared" si="5"/>
        <v>0</v>
      </c>
      <c r="BG122" s="126">
        <f t="shared" si="6"/>
        <v>0</v>
      </c>
      <c r="BH122" s="126">
        <f t="shared" si="7"/>
        <v>0</v>
      </c>
      <c r="BI122" s="126">
        <f t="shared" si="8"/>
        <v>0</v>
      </c>
      <c r="BJ122" s="18" t="s">
        <v>99</v>
      </c>
      <c r="BK122" s="126">
        <f t="shared" si="9"/>
        <v>0</v>
      </c>
      <c r="BL122" s="18" t="s">
        <v>137</v>
      </c>
      <c r="BM122" s="18" t="s">
        <v>155</v>
      </c>
    </row>
    <row r="123" spans="2:65" s="1" customFormat="1" ht="25.5" customHeight="1" x14ac:dyDescent="0.3">
      <c r="B123" s="118"/>
      <c r="C123" s="119" t="s">
        <v>156</v>
      </c>
      <c r="D123" s="119" t="s">
        <v>98</v>
      </c>
      <c r="E123" s="120" t="s">
        <v>157</v>
      </c>
      <c r="F123" s="215" t="s">
        <v>158</v>
      </c>
      <c r="G123" s="215"/>
      <c r="H123" s="215"/>
      <c r="I123" s="215"/>
      <c r="J123" s="121" t="s">
        <v>115</v>
      </c>
      <c r="K123" s="160">
        <v>10</v>
      </c>
      <c r="L123" s="216"/>
      <c r="M123" s="216"/>
      <c r="N123" s="216">
        <f t="shared" si="0"/>
        <v>0</v>
      </c>
      <c r="O123" s="216"/>
      <c r="P123" s="216"/>
      <c r="Q123" s="216"/>
      <c r="R123" s="122"/>
      <c r="T123" s="123" t="s">
        <v>4</v>
      </c>
      <c r="U123" s="39" t="s">
        <v>38</v>
      </c>
      <c r="V123" s="124">
        <v>0.36699999999999999</v>
      </c>
      <c r="W123" s="124">
        <f t="shared" si="1"/>
        <v>3.67</v>
      </c>
      <c r="X123" s="124">
        <v>0</v>
      </c>
      <c r="Y123" s="124">
        <f t="shared" si="2"/>
        <v>0</v>
      </c>
      <c r="Z123" s="124">
        <v>0</v>
      </c>
      <c r="AA123" s="125">
        <f t="shared" si="3"/>
        <v>0</v>
      </c>
      <c r="AR123" s="18" t="s">
        <v>130</v>
      </c>
      <c r="AT123" s="18" t="s">
        <v>98</v>
      </c>
      <c r="AU123" s="18" t="s">
        <v>99</v>
      </c>
      <c r="AY123" s="18" t="s">
        <v>97</v>
      </c>
      <c r="BE123" s="126">
        <f t="shared" si="4"/>
        <v>0</v>
      </c>
      <c r="BF123" s="126">
        <f t="shared" si="5"/>
        <v>0</v>
      </c>
      <c r="BG123" s="126">
        <f t="shared" si="6"/>
        <v>0</v>
      </c>
      <c r="BH123" s="126">
        <f t="shared" si="7"/>
        <v>0</v>
      </c>
      <c r="BI123" s="126">
        <f t="shared" si="8"/>
        <v>0</v>
      </c>
      <c r="BJ123" s="18" t="s">
        <v>99</v>
      </c>
      <c r="BK123" s="126">
        <f t="shared" si="9"/>
        <v>0</v>
      </c>
      <c r="BL123" s="18" t="s">
        <v>130</v>
      </c>
      <c r="BM123" s="18" t="s">
        <v>159</v>
      </c>
    </row>
    <row r="124" spans="2:65" s="1" customFormat="1" ht="16.5" customHeight="1" x14ac:dyDescent="0.3">
      <c r="B124" s="118"/>
      <c r="C124" s="143" t="s">
        <v>160</v>
      </c>
      <c r="D124" s="143" t="s">
        <v>106</v>
      </c>
      <c r="E124" s="144" t="s">
        <v>161</v>
      </c>
      <c r="F124" s="247" t="s">
        <v>162</v>
      </c>
      <c r="G124" s="247"/>
      <c r="H124" s="247"/>
      <c r="I124" s="247"/>
      <c r="J124" s="145" t="s">
        <v>115</v>
      </c>
      <c r="K124" s="163">
        <v>10</v>
      </c>
      <c r="L124" s="248"/>
      <c r="M124" s="248"/>
      <c r="N124" s="248">
        <f t="shared" si="0"/>
        <v>0</v>
      </c>
      <c r="O124" s="216"/>
      <c r="P124" s="216"/>
      <c r="Q124" s="216"/>
      <c r="R124" s="122"/>
      <c r="T124" s="123" t="s">
        <v>4</v>
      </c>
      <c r="U124" s="39" t="s">
        <v>38</v>
      </c>
      <c r="V124" s="124">
        <v>0</v>
      </c>
      <c r="W124" s="124">
        <f t="shared" si="1"/>
        <v>0</v>
      </c>
      <c r="X124" s="124">
        <v>0</v>
      </c>
      <c r="Y124" s="124">
        <f t="shared" si="2"/>
        <v>0</v>
      </c>
      <c r="Z124" s="124">
        <v>0</v>
      </c>
      <c r="AA124" s="125">
        <f t="shared" si="3"/>
        <v>0</v>
      </c>
      <c r="AR124" s="18" t="s">
        <v>137</v>
      </c>
      <c r="AT124" s="18" t="s">
        <v>106</v>
      </c>
      <c r="AU124" s="18" t="s">
        <v>99</v>
      </c>
      <c r="AY124" s="18" t="s">
        <v>97</v>
      </c>
      <c r="BE124" s="126">
        <f t="shared" si="4"/>
        <v>0</v>
      </c>
      <c r="BF124" s="126">
        <f t="shared" si="5"/>
        <v>0</v>
      </c>
      <c r="BG124" s="126">
        <f t="shared" si="6"/>
        <v>0</v>
      </c>
      <c r="BH124" s="126">
        <f t="shared" si="7"/>
        <v>0</v>
      </c>
      <c r="BI124" s="126">
        <f t="shared" si="8"/>
        <v>0</v>
      </c>
      <c r="BJ124" s="18" t="s">
        <v>99</v>
      </c>
      <c r="BK124" s="126">
        <f t="shared" si="9"/>
        <v>0</v>
      </c>
      <c r="BL124" s="18" t="s">
        <v>137</v>
      </c>
      <c r="BM124" s="18" t="s">
        <v>163</v>
      </c>
    </row>
    <row r="125" spans="2:65" s="1" customFormat="1" ht="25.5" customHeight="1" x14ac:dyDescent="0.3">
      <c r="B125" s="118"/>
      <c r="C125" s="119" t="s">
        <v>164</v>
      </c>
      <c r="D125" s="119" t="s">
        <v>98</v>
      </c>
      <c r="E125" s="120" t="s">
        <v>165</v>
      </c>
      <c r="F125" s="215" t="s">
        <v>166</v>
      </c>
      <c r="G125" s="215"/>
      <c r="H125" s="215"/>
      <c r="I125" s="215"/>
      <c r="J125" s="121" t="s">
        <v>115</v>
      </c>
      <c r="K125" s="160">
        <v>85</v>
      </c>
      <c r="L125" s="216"/>
      <c r="M125" s="216"/>
      <c r="N125" s="216">
        <f t="shared" si="0"/>
        <v>0</v>
      </c>
      <c r="O125" s="216"/>
      <c r="P125" s="216"/>
      <c r="Q125" s="216"/>
      <c r="R125" s="122"/>
      <c r="T125" s="123" t="s">
        <v>4</v>
      </c>
      <c r="U125" s="39" t="s">
        <v>38</v>
      </c>
      <c r="V125" s="124">
        <v>0.17</v>
      </c>
      <c r="W125" s="124">
        <f t="shared" si="1"/>
        <v>14.450000000000001</v>
      </c>
      <c r="X125" s="124">
        <v>0</v>
      </c>
      <c r="Y125" s="124">
        <f t="shared" si="2"/>
        <v>0</v>
      </c>
      <c r="Z125" s="124">
        <v>0</v>
      </c>
      <c r="AA125" s="125">
        <f t="shared" si="3"/>
        <v>0</v>
      </c>
      <c r="AR125" s="18" t="s">
        <v>130</v>
      </c>
      <c r="AT125" s="18" t="s">
        <v>98</v>
      </c>
      <c r="AU125" s="18" t="s">
        <v>99</v>
      </c>
      <c r="AY125" s="18" t="s">
        <v>97</v>
      </c>
      <c r="BE125" s="126">
        <f t="shared" si="4"/>
        <v>0</v>
      </c>
      <c r="BF125" s="126">
        <f t="shared" si="5"/>
        <v>0</v>
      </c>
      <c r="BG125" s="126">
        <f t="shared" si="6"/>
        <v>0</v>
      </c>
      <c r="BH125" s="126">
        <f t="shared" si="7"/>
        <v>0</v>
      </c>
      <c r="BI125" s="126">
        <f t="shared" si="8"/>
        <v>0</v>
      </c>
      <c r="BJ125" s="18" t="s">
        <v>99</v>
      </c>
      <c r="BK125" s="126">
        <f t="shared" si="9"/>
        <v>0</v>
      </c>
      <c r="BL125" s="18" t="s">
        <v>130</v>
      </c>
      <c r="BM125" s="18" t="s">
        <v>167</v>
      </c>
    </row>
    <row r="126" spans="2:65" s="1" customFormat="1" ht="16.5" customHeight="1" x14ac:dyDescent="0.3">
      <c r="B126" s="118"/>
      <c r="C126" s="143" t="s">
        <v>168</v>
      </c>
      <c r="D126" s="143" t="s">
        <v>106</v>
      </c>
      <c r="E126" s="144" t="s">
        <v>169</v>
      </c>
      <c r="F126" s="247" t="s">
        <v>170</v>
      </c>
      <c r="G126" s="247"/>
      <c r="H126" s="247"/>
      <c r="I126" s="247"/>
      <c r="J126" s="145" t="s">
        <v>115</v>
      </c>
      <c r="K126" s="163">
        <v>85</v>
      </c>
      <c r="L126" s="248"/>
      <c r="M126" s="248"/>
      <c r="N126" s="248">
        <f t="shared" si="0"/>
        <v>0</v>
      </c>
      <c r="O126" s="216"/>
      <c r="P126" s="216"/>
      <c r="Q126" s="216"/>
      <c r="R126" s="122"/>
      <c r="T126" s="123" t="s">
        <v>4</v>
      </c>
      <c r="U126" s="39" t="s">
        <v>38</v>
      </c>
      <c r="V126" s="124">
        <v>0</v>
      </c>
      <c r="W126" s="124">
        <f t="shared" si="1"/>
        <v>0</v>
      </c>
      <c r="X126" s="124">
        <v>1E-4</v>
      </c>
      <c r="Y126" s="124">
        <f t="shared" si="2"/>
        <v>8.5000000000000006E-3</v>
      </c>
      <c r="Z126" s="124">
        <v>0</v>
      </c>
      <c r="AA126" s="125">
        <f t="shared" si="3"/>
        <v>0</v>
      </c>
      <c r="AR126" s="18" t="s">
        <v>137</v>
      </c>
      <c r="AT126" s="18" t="s">
        <v>106</v>
      </c>
      <c r="AU126" s="18" t="s">
        <v>99</v>
      </c>
      <c r="AY126" s="18" t="s">
        <v>97</v>
      </c>
      <c r="BE126" s="126">
        <f t="shared" si="4"/>
        <v>0</v>
      </c>
      <c r="BF126" s="126">
        <f t="shared" si="5"/>
        <v>0</v>
      </c>
      <c r="BG126" s="126">
        <f t="shared" si="6"/>
        <v>0</v>
      </c>
      <c r="BH126" s="126">
        <f t="shared" si="7"/>
        <v>0</v>
      </c>
      <c r="BI126" s="126">
        <f t="shared" si="8"/>
        <v>0</v>
      </c>
      <c r="BJ126" s="18" t="s">
        <v>99</v>
      </c>
      <c r="BK126" s="126">
        <f t="shared" si="9"/>
        <v>0</v>
      </c>
      <c r="BL126" s="18" t="s">
        <v>137</v>
      </c>
      <c r="BM126" s="18" t="s">
        <v>171</v>
      </c>
    </row>
    <row r="127" spans="2:65" s="1" customFormat="1" ht="16.5" customHeight="1" x14ac:dyDescent="0.3">
      <c r="B127" s="118"/>
      <c r="C127" s="119" t="s">
        <v>172</v>
      </c>
      <c r="D127" s="119" t="s">
        <v>98</v>
      </c>
      <c r="E127" s="120" t="s">
        <v>173</v>
      </c>
      <c r="F127" s="215" t="s">
        <v>174</v>
      </c>
      <c r="G127" s="215"/>
      <c r="H127" s="215"/>
      <c r="I127" s="215"/>
      <c r="J127" s="121" t="s">
        <v>101</v>
      </c>
      <c r="K127" s="160">
        <v>81</v>
      </c>
      <c r="L127" s="216"/>
      <c r="M127" s="216"/>
      <c r="N127" s="216">
        <f t="shared" si="0"/>
        <v>0</v>
      </c>
      <c r="O127" s="216"/>
      <c r="P127" s="216"/>
      <c r="Q127" s="216"/>
      <c r="R127" s="122"/>
      <c r="T127" s="123" t="s">
        <v>4</v>
      </c>
      <c r="U127" s="39" t="s">
        <v>38</v>
      </c>
      <c r="V127" s="124">
        <v>0.51800000000000002</v>
      </c>
      <c r="W127" s="124">
        <f t="shared" si="1"/>
        <v>41.957999999999998</v>
      </c>
      <c r="X127" s="124">
        <v>0</v>
      </c>
      <c r="Y127" s="124">
        <f t="shared" si="2"/>
        <v>0</v>
      </c>
      <c r="Z127" s="124">
        <v>0</v>
      </c>
      <c r="AA127" s="125">
        <f t="shared" si="3"/>
        <v>0</v>
      </c>
      <c r="AR127" s="18" t="s">
        <v>130</v>
      </c>
      <c r="AT127" s="18" t="s">
        <v>98</v>
      </c>
      <c r="AU127" s="18" t="s">
        <v>99</v>
      </c>
      <c r="AY127" s="18" t="s">
        <v>97</v>
      </c>
      <c r="BE127" s="126">
        <f t="shared" si="4"/>
        <v>0</v>
      </c>
      <c r="BF127" s="126">
        <f t="shared" si="5"/>
        <v>0</v>
      </c>
      <c r="BG127" s="126">
        <f t="shared" si="6"/>
        <v>0</v>
      </c>
      <c r="BH127" s="126">
        <f t="shared" si="7"/>
        <v>0</v>
      </c>
      <c r="BI127" s="126">
        <f t="shared" si="8"/>
        <v>0</v>
      </c>
      <c r="BJ127" s="18" t="s">
        <v>99</v>
      </c>
      <c r="BK127" s="126">
        <f t="shared" si="9"/>
        <v>0</v>
      </c>
      <c r="BL127" s="18" t="s">
        <v>130</v>
      </c>
      <c r="BM127" s="18" t="s">
        <v>175</v>
      </c>
    </row>
    <row r="128" spans="2:65" s="10" customFormat="1" ht="16.5" customHeight="1" x14ac:dyDescent="0.3">
      <c r="B128" s="127"/>
      <c r="C128" s="162"/>
      <c r="D128" s="162"/>
      <c r="E128" s="128" t="s">
        <v>4</v>
      </c>
      <c r="F128" s="228" t="s">
        <v>176</v>
      </c>
      <c r="G128" s="229"/>
      <c r="H128" s="229"/>
      <c r="I128" s="229"/>
      <c r="J128" s="162"/>
      <c r="K128" s="128" t="s">
        <v>4</v>
      </c>
      <c r="L128" s="162"/>
      <c r="M128" s="162"/>
      <c r="N128" s="162"/>
      <c r="O128" s="162"/>
      <c r="P128" s="162"/>
      <c r="Q128" s="162"/>
      <c r="R128" s="129"/>
      <c r="T128" s="130"/>
      <c r="U128" s="162"/>
      <c r="V128" s="162"/>
      <c r="W128" s="162"/>
      <c r="X128" s="162"/>
      <c r="Y128" s="162"/>
      <c r="Z128" s="162"/>
      <c r="AA128" s="131"/>
      <c r="AT128" s="132" t="s">
        <v>100</v>
      </c>
      <c r="AU128" s="132" t="s">
        <v>99</v>
      </c>
      <c r="AV128" s="10" t="s">
        <v>63</v>
      </c>
      <c r="AW128" s="10" t="s">
        <v>28</v>
      </c>
      <c r="AX128" s="10" t="s">
        <v>58</v>
      </c>
      <c r="AY128" s="132" t="s">
        <v>97</v>
      </c>
    </row>
    <row r="129" spans="2:65" s="11" customFormat="1" ht="16.5" customHeight="1" x14ac:dyDescent="0.3">
      <c r="B129" s="133"/>
      <c r="C129" s="161"/>
      <c r="D129" s="161"/>
      <c r="E129" s="134" t="s">
        <v>4</v>
      </c>
      <c r="F129" s="223" t="s">
        <v>177</v>
      </c>
      <c r="G129" s="224"/>
      <c r="H129" s="224"/>
      <c r="I129" s="224"/>
      <c r="J129" s="161"/>
      <c r="K129" s="135">
        <v>81</v>
      </c>
      <c r="L129" s="161"/>
      <c r="M129" s="161"/>
      <c r="N129" s="161"/>
      <c r="O129" s="161"/>
      <c r="P129" s="161"/>
      <c r="Q129" s="161"/>
      <c r="R129" s="136"/>
      <c r="T129" s="137"/>
      <c r="U129" s="161"/>
      <c r="V129" s="161"/>
      <c r="W129" s="161"/>
      <c r="X129" s="161"/>
      <c r="Y129" s="161"/>
      <c r="Z129" s="161"/>
      <c r="AA129" s="138"/>
      <c r="AT129" s="139" t="s">
        <v>100</v>
      </c>
      <c r="AU129" s="139" t="s">
        <v>99</v>
      </c>
      <c r="AV129" s="11" t="s">
        <v>99</v>
      </c>
      <c r="AW129" s="11" t="s">
        <v>28</v>
      </c>
      <c r="AX129" s="11" t="s">
        <v>63</v>
      </c>
      <c r="AY129" s="139" t="s">
        <v>97</v>
      </c>
    </row>
    <row r="130" spans="2:65" s="1" customFormat="1" ht="25.5" customHeight="1" x14ac:dyDescent="0.3">
      <c r="B130" s="118"/>
      <c r="C130" s="143" t="s">
        <v>178</v>
      </c>
      <c r="D130" s="143" t="s">
        <v>106</v>
      </c>
      <c r="E130" s="144" t="s">
        <v>179</v>
      </c>
      <c r="F130" s="247" t="s">
        <v>180</v>
      </c>
      <c r="G130" s="247"/>
      <c r="H130" s="247"/>
      <c r="I130" s="247"/>
      <c r="J130" s="145" t="s">
        <v>101</v>
      </c>
      <c r="K130" s="163">
        <v>81</v>
      </c>
      <c r="L130" s="248"/>
      <c r="M130" s="248"/>
      <c r="N130" s="248">
        <f t="shared" ref="N130:N139" si="10">ROUND(L130*K130,2)</f>
        <v>0</v>
      </c>
      <c r="O130" s="216"/>
      <c r="P130" s="216"/>
      <c r="Q130" s="216"/>
      <c r="R130" s="122"/>
      <c r="T130" s="123" t="s">
        <v>4</v>
      </c>
      <c r="U130" s="39" t="s">
        <v>38</v>
      </c>
      <c r="V130" s="124">
        <v>0</v>
      </c>
      <c r="W130" s="124">
        <f t="shared" ref="W130:W139" si="11">V130*K130</f>
        <v>0</v>
      </c>
      <c r="X130" s="124">
        <v>3.2000000000000002E-3</v>
      </c>
      <c r="Y130" s="124">
        <f t="shared" ref="Y130:Y139" si="12">X130*K130</f>
        <v>0.25919999999999999</v>
      </c>
      <c r="Z130" s="124">
        <v>0</v>
      </c>
      <c r="AA130" s="125">
        <f t="shared" ref="AA130:AA139" si="13">Z130*K130</f>
        <v>0</v>
      </c>
      <c r="AR130" s="18" t="s">
        <v>137</v>
      </c>
      <c r="AT130" s="18" t="s">
        <v>106</v>
      </c>
      <c r="AU130" s="18" t="s">
        <v>99</v>
      </c>
      <c r="AY130" s="18" t="s">
        <v>97</v>
      </c>
      <c r="BE130" s="126">
        <f t="shared" ref="BE130:BE139" si="14">IF(U130="základná",N130,0)</f>
        <v>0</v>
      </c>
      <c r="BF130" s="126">
        <f t="shared" ref="BF130:BF139" si="15">IF(U130="znížená",N130,0)</f>
        <v>0</v>
      </c>
      <c r="BG130" s="126">
        <f t="shared" ref="BG130:BG139" si="16">IF(U130="zákl. prenesená",N130,0)</f>
        <v>0</v>
      </c>
      <c r="BH130" s="126">
        <f t="shared" ref="BH130:BH139" si="17">IF(U130="zníž. prenesená",N130,0)</f>
        <v>0</v>
      </c>
      <c r="BI130" s="126">
        <f t="shared" ref="BI130:BI139" si="18">IF(U130="nulová",N130,0)</f>
        <v>0</v>
      </c>
      <c r="BJ130" s="18" t="s">
        <v>99</v>
      </c>
      <c r="BK130" s="126">
        <f t="shared" ref="BK130:BK139" si="19">ROUND(L130*K130,2)</f>
        <v>0</v>
      </c>
      <c r="BL130" s="18" t="s">
        <v>137</v>
      </c>
      <c r="BM130" s="18" t="s">
        <v>181</v>
      </c>
    </row>
    <row r="131" spans="2:65" s="1" customFormat="1" ht="38.25" customHeight="1" x14ac:dyDescent="0.3">
      <c r="B131" s="118"/>
      <c r="C131" s="119" t="s">
        <v>182</v>
      </c>
      <c r="D131" s="119" t="s">
        <v>98</v>
      </c>
      <c r="E131" s="120" t="s">
        <v>183</v>
      </c>
      <c r="F131" s="215" t="s">
        <v>184</v>
      </c>
      <c r="G131" s="215"/>
      <c r="H131" s="215"/>
      <c r="I131" s="215"/>
      <c r="J131" s="121" t="s">
        <v>115</v>
      </c>
      <c r="K131" s="160">
        <v>16</v>
      </c>
      <c r="L131" s="216"/>
      <c r="M131" s="216"/>
      <c r="N131" s="216">
        <f t="shared" si="10"/>
        <v>0</v>
      </c>
      <c r="O131" s="216"/>
      <c r="P131" s="216"/>
      <c r="Q131" s="216"/>
      <c r="R131" s="122"/>
      <c r="T131" s="123" t="s">
        <v>4</v>
      </c>
      <c r="U131" s="39" t="s">
        <v>38</v>
      </c>
      <c r="V131" s="124">
        <v>0.28799999999999998</v>
      </c>
      <c r="W131" s="124">
        <f t="shared" si="11"/>
        <v>4.6079999999999997</v>
      </c>
      <c r="X131" s="124">
        <v>0</v>
      </c>
      <c r="Y131" s="124">
        <f t="shared" si="12"/>
        <v>0</v>
      </c>
      <c r="Z131" s="124">
        <v>0</v>
      </c>
      <c r="AA131" s="125">
        <f t="shared" si="13"/>
        <v>0</v>
      </c>
      <c r="AR131" s="18" t="s">
        <v>130</v>
      </c>
      <c r="AT131" s="18" t="s">
        <v>98</v>
      </c>
      <c r="AU131" s="18" t="s">
        <v>99</v>
      </c>
      <c r="AY131" s="18" t="s">
        <v>97</v>
      </c>
      <c r="BE131" s="126">
        <f t="shared" si="14"/>
        <v>0</v>
      </c>
      <c r="BF131" s="126">
        <f t="shared" si="15"/>
        <v>0</v>
      </c>
      <c r="BG131" s="126">
        <f t="shared" si="16"/>
        <v>0</v>
      </c>
      <c r="BH131" s="126">
        <f t="shared" si="17"/>
        <v>0</v>
      </c>
      <c r="BI131" s="126">
        <f t="shared" si="18"/>
        <v>0</v>
      </c>
      <c r="BJ131" s="18" t="s">
        <v>99</v>
      </c>
      <c r="BK131" s="126">
        <f t="shared" si="19"/>
        <v>0</v>
      </c>
      <c r="BL131" s="18" t="s">
        <v>130</v>
      </c>
      <c r="BM131" s="18" t="s">
        <v>185</v>
      </c>
    </row>
    <row r="132" spans="2:65" s="1" customFormat="1" ht="16.5" customHeight="1" x14ac:dyDescent="0.3">
      <c r="B132" s="118"/>
      <c r="C132" s="143" t="s">
        <v>130</v>
      </c>
      <c r="D132" s="143" t="s">
        <v>106</v>
      </c>
      <c r="E132" s="144" t="s">
        <v>186</v>
      </c>
      <c r="F132" s="247" t="s">
        <v>187</v>
      </c>
      <c r="G132" s="247"/>
      <c r="H132" s="247"/>
      <c r="I132" s="247"/>
      <c r="J132" s="145" t="s">
        <v>115</v>
      </c>
      <c r="K132" s="163">
        <v>16</v>
      </c>
      <c r="L132" s="248"/>
      <c r="M132" s="248"/>
      <c r="N132" s="248">
        <f t="shared" si="10"/>
        <v>0</v>
      </c>
      <c r="O132" s="216"/>
      <c r="P132" s="216"/>
      <c r="Q132" s="216"/>
      <c r="R132" s="122"/>
      <c r="T132" s="123" t="s">
        <v>4</v>
      </c>
      <c r="U132" s="39" t="s">
        <v>38</v>
      </c>
      <c r="V132" s="124">
        <v>0</v>
      </c>
      <c r="W132" s="124">
        <f t="shared" si="11"/>
        <v>0</v>
      </c>
      <c r="X132" s="124">
        <v>0</v>
      </c>
      <c r="Y132" s="124">
        <f t="shared" si="12"/>
        <v>0</v>
      </c>
      <c r="Z132" s="124">
        <v>0</v>
      </c>
      <c r="AA132" s="125">
        <f t="shared" si="13"/>
        <v>0</v>
      </c>
      <c r="AR132" s="18" t="s">
        <v>137</v>
      </c>
      <c r="AT132" s="18" t="s">
        <v>106</v>
      </c>
      <c r="AU132" s="18" t="s">
        <v>99</v>
      </c>
      <c r="AY132" s="18" t="s">
        <v>97</v>
      </c>
      <c r="BE132" s="126">
        <f t="shared" si="14"/>
        <v>0</v>
      </c>
      <c r="BF132" s="126">
        <f t="shared" si="15"/>
        <v>0</v>
      </c>
      <c r="BG132" s="126">
        <f t="shared" si="16"/>
        <v>0</v>
      </c>
      <c r="BH132" s="126">
        <f t="shared" si="17"/>
        <v>0</v>
      </c>
      <c r="BI132" s="126">
        <f t="shared" si="18"/>
        <v>0</v>
      </c>
      <c r="BJ132" s="18" t="s">
        <v>99</v>
      </c>
      <c r="BK132" s="126">
        <f t="shared" si="19"/>
        <v>0</v>
      </c>
      <c r="BL132" s="18" t="s">
        <v>137</v>
      </c>
      <c r="BM132" s="18" t="s">
        <v>188</v>
      </c>
    </row>
    <row r="133" spans="2:65" s="1" customFormat="1" ht="25.5" customHeight="1" x14ac:dyDescent="0.3">
      <c r="B133" s="118"/>
      <c r="C133" s="119" t="s">
        <v>189</v>
      </c>
      <c r="D133" s="119" t="s">
        <v>98</v>
      </c>
      <c r="E133" s="120" t="s">
        <v>190</v>
      </c>
      <c r="F133" s="215" t="s">
        <v>191</v>
      </c>
      <c r="G133" s="215"/>
      <c r="H133" s="215"/>
      <c r="I133" s="215"/>
      <c r="J133" s="121" t="s">
        <v>115</v>
      </c>
      <c r="K133" s="160">
        <v>1</v>
      </c>
      <c r="L133" s="216"/>
      <c r="M133" s="216"/>
      <c r="N133" s="216">
        <f t="shared" si="10"/>
        <v>0</v>
      </c>
      <c r="O133" s="216"/>
      <c r="P133" s="216"/>
      <c r="Q133" s="216"/>
      <c r="R133" s="122"/>
      <c r="T133" s="123" t="s">
        <v>4</v>
      </c>
      <c r="U133" s="39" t="s">
        <v>38</v>
      </c>
      <c r="V133" s="124">
        <v>1.0920000000000001</v>
      </c>
      <c r="W133" s="124">
        <f t="shared" si="11"/>
        <v>1.0920000000000001</v>
      </c>
      <c r="X133" s="124">
        <v>0</v>
      </c>
      <c r="Y133" s="124">
        <f t="shared" si="12"/>
        <v>0</v>
      </c>
      <c r="Z133" s="124">
        <v>0</v>
      </c>
      <c r="AA133" s="125">
        <f t="shared" si="13"/>
        <v>0</v>
      </c>
      <c r="AR133" s="18" t="s">
        <v>130</v>
      </c>
      <c r="AT133" s="18" t="s">
        <v>98</v>
      </c>
      <c r="AU133" s="18" t="s">
        <v>99</v>
      </c>
      <c r="AY133" s="18" t="s">
        <v>97</v>
      </c>
      <c r="BE133" s="126">
        <f t="shared" si="14"/>
        <v>0</v>
      </c>
      <c r="BF133" s="126">
        <f t="shared" si="15"/>
        <v>0</v>
      </c>
      <c r="BG133" s="126">
        <f t="shared" si="16"/>
        <v>0</v>
      </c>
      <c r="BH133" s="126">
        <f t="shared" si="17"/>
        <v>0</v>
      </c>
      <c r="BI133" s="126">
        <f t="shared" si="18"/>
        <v>0</v>
      </c>
      <c r="BJ133" s="18" t="s">
        <v>99</v>
      </c>
      <c r="BK133" s="126">
        <f t="shared" si="19"/>
        <v>0</v>
      </c>
      <c r="BL133" s="18" t="s">
        <v>130</v>
      </c>
      <c r="BM133" s="18" t="s">
        <v>192</v>
      </c>
    </row>
    <row r="134" spans="2:65" s="1" customFormat="1" ht="16.5" customHeight="1" x14ac:dyDescent="0.3">
      <c r="B134" s="118"/>
      <c r="C134" s="119" t="s">
        <v>193</v>
      </c>
      <c r="D134" s="119" t="s">
        <v>98</v>
      </c>
      <c r="E134" s="120" t="s">
        <v>194</v>
      </c>
      <c r="F134" s="215" t="s">
        <v>195</v>
      </c>
      <c r="G134" s="215"/>
      <c r="H134" s="215"/>
      <c r="I134" s="215"/>
      <c r="J134" s="121" t="s">
        <v>115</v>
      </c>
      <c r="K134" s="160">
        <v>35</v>
      </c>
      <c r="L134" s="216"/>
      <c r="M134" s="216"/>
      <c r="N134" s="216">
        <f t="shared" si="10"/>
        <v>0</v>
      </c>
      <c r="O134" s="216"/>
      <c r="P134" s="216"/>
      <c r="Q134" s="216"/>
      <c r="R134" s="122"/>
      <c r="T134" s="123" t="s">
        <v>4</v>
      </c>
      <c r="U134" s="39" t="s">
        <v>38</v>
      </c>
      <c r="V134" s="124">
        <v>0.39</v>
      </c>
      <c r="W134" s="124">
        <f t="shared" si="11"/>
        <v>13.65</v>
      </c>
      <c r="X134" s="124">
        <v>0</v>
      </c>
      <c r="Y134" s="124">
        <f t="shared" si="12"/>
        <v>0</v>
      </c>
      <c r="Z134" s="124">
        <v>0</v>
      </c>
      <c r="AA134" s="125">
        <f t="shared" si="13"/>
        <v>0</v>
      </c>
      <c r="AR134" s="18" t="s">
        <v>130</v>
      </c>
      <c r="AT134" s="18" t="s">
        <v>98</v>
      </c>
      <c r="AU134" s="18" t="s">
        <v>99</v>
      </c>
      <c r="AY134" s="18" t="s">
        <v>97</v>
      </c>
      <c r="BE134" s="126">
        <f t="shared" si="14"/>
        <v>0</v>
      </c>
      <c r="BF134" s="126">
        <f t="shared" si="15"/>
        <v>0</v>
      </c>
      <c r="BG134" s="126">
        <f t="shared" si="16"/>
        <v>0</v>
      </c>
      <c r="BH134" s="126">
        <f t="shared" si="17"/>
        <v>0</v>
      </c>
      <c r="BI134" s="126">
        <f t="shared" si="18"/>
        <v>0</v>
      </c>
      <c r="BJ134" s="18" t="s">
        <v>99</v>
      </c>
      <c r="BK134" s="126">
        <f t="shared" si="19"/>
        <v>0</v>
      </c>
      <c r="BL134" s="18" t="s">
        <v>130</v>
      </c>
      <c r="BM134" s="18" t="s">
        <v>196</v>
      </c>
    </row>
    <row r="135" spans="2:65" s="1" customFormat="1" ht="16.5" customHeight="1" x14ac:dyDescent="0.3">
      <c r="B135" s="118"/>
      <c r="C135" s="143" t="s">
        <v>197</v>
      </c>
      <c r="D135" s="143" t="s">
        <v>106</v>
      </c>
      <c r="E135" s="144" t="s">
        <v>198</v>
      </c>
      <c r="F135" s="247" t="s">
        <v>199</v>
      </c>
      <c r="G135" s="247"/>
      <c r="H135" s="247"/>
      <c r="I135" s="247"/>
      <c r="J135" s="145" t="s">
        <v>115</v>
      </c>
      <c r="K135" s="163">
        <v>35</v>
      </c>
      <c r="L135" s="248"/>
      <c r="M135" s="248"/>
      <c r="N135" s="248">
        <f t="shared" si="10"/>
        <v>0</v>
      </c>
      <c r="O135" s="216"/>
      <c r="P135" s="216"/>
      <c r="Q135" s="216"/>
      <c r="R135" s="122"/>
      <c r="T135" s="123" t="s">
        <v>4</v>
      </c>
      <c r="U135" s="39" t="s">
        <v>38</v>
      </c>
      <c r="V135" s="124">
        <v>0</v>
      </c>
      <c r="W135" s="124">
        <f t="shared" si="11"/>
        <v>0</v>
      </c>
      <c r="X135" s="124">
        <v>0.01</v>
      </c>
      <c r="Y135" s="124">
        <f t="shared" si="12"/>
        <v>0.35000000000000003</v>
      </c>
      <c r="Z135" s="124">
        <v>0</v>
      </c>
      <c r="AA135" s="125">
        <f t="shared" si="13"/>
        <v>0</v>
      </c>
      <c r="AR135" s="18" t="s">
        <v>137</v>
      </c>
      <c r="AT135" s="18" t="s">
        <v>106</v>
      </c>
      <c r="AU135" s="18" t="s">
        <v>99</v>
      </c>
      <c r="AY135" s="18" t="s">
        <v>97</v>
      </c>
      <c r="BE135" s="126">
        <f t="shared" si="14"/>
        <v>0</v>
      </c>
      <c r="BF135" s="126">
        <f t="shared" si="15"/>
        <v>0</v>
      </c>
      <c r="BG135" s="126">
        <f t="shared" si="16"/>
        <v>0</v>
      </c>
      <c r="BH135" s="126">
        <f t="shared" si="17"/>
        <v>0</v>
      </c>
      <c r="BI135" s="126">
        <f t="shared" si="18"/>
        <v>0</v>
      </c>
      <c r="BJ135" s="18" t="s">
        <v>99</v>
      </c>
      <c r="BK135" s="126">
        <f t="shared" si="19"/>
        <v>0</v>
      </c>
      <c r="BL135" s="18" t="s">
        <v>137</v>
      </c>
      <c r="BM135" s="18" t="s">
        <v>200</v>
      </c>
    </row>
    <row r="136" spans="2:65" s="1" customFormat="1" ht="25.5" customHeight="1" x14ac:dyDescent="0.3">
      <c r="B136" s="118"/>
      <c r="C136" s="143" t="s">
        <v>201</v>
      </c>
      <c r="D136" s="143" t="s">
        <v>106</v>
      </c>
      <c r="E136" s="144" t="s">
        <v>202</v>
      </c>
      <c r="F136" s="247" t="s">
        <v>203</v>
      </c>
      <c r="G136" s="247"/>
      <c r="H136" s="247"/>
      <c r="I136" s="247"/>
      <c r="J136" s="145" t="s">
        <v>115</v>
      </c>
      <c r="K136" s="163">
        <v>4</v>
      </c>
      <c r="L136" s="248"/>
      <c r="M136" s="248"/>
      <c r="N136" s="248">
        <f t="shared" si="10"/>
        <v>0</v>
      </c>
      <c r="O136" s="216"/>
      <c r="P136" s="216"/>
      <c r="Q136" s="216"/>
      <c r="R136" s="122"/>
      <c r="T136" s="123" t="s">
        <v>4</v>
      </c>
      <c r="U136" s="39" t="s">
        <v>38</v>
      </c>
      <c r="V136" s="124">
        <v>0</v>
      </c>
      <c r="W136" s="124">
        <f t="shared" si="11"/>
        <v>0</v>
      </c>
      <c r="X136" s="124">
        <v>0.01</v>
      </c>
      <c r="Y136" s="124">
        <f t="shared" si="12"/>
        <v>0.04</v>
      </c>
      <c r="Z136" s="124">
        <v>0</v>
      </c>
      <c r="AA136" s="125">
        <f t="shared" si="13"/>
        <v>0</v>
      </c>
      <c r="AR136" s="18" t="s">
        <v>137</v>
      </c>
      <c r="AT136" s="18" t="s">
        <v>106</v>
      </c>
      <c r="AU136" s="18" t="s">
        <v>99</v>
      </c>
      <c r="AY136" s="18" t="s">
        <v>97</v>
      </c>
      <c r="BE136" s="126">
        <f t="shared" si="14"/>
        <v>0</v>
      </c>
      <c r="BF136" s="126">
        <f t="shared" si="15"/>
        <v>0</v>
      </c>
      <c r="BG136" s="126">
        <f t="shared" si="16"/>
        <v>0</v>
      </c>
      <c r="BH136" s="126">
        <f t="shared" si="17"/>
        <v>0</v>
      </c>
      <c r="BI136" s="126">
        <f t="shared" si="18"/>
        <v>0</v>
      </c>
      <c r="BJ136" s="18" t="s">
        <v>99</v>
      </c>
      <c r="BK136" s="126">
        <f t="shared" si="19"/>
        <v>0</v>
      </c>
      <c r="BL136" s="18" t="s">
        <v>137</v>
      </c>
      <c r="BM136" s="18" t="s">
        <v>204</v>
      </c>
    </row>
    <row r="137" spans="2:65" s="1" customFormat="1" ht="25.5" customHeight="1" x14ac:dyDescent="0.3">
      <c r="B137" s="118"/>
      <c r="C137" s="119" t="s">
        <v>205</v>
      </c>
      <c r="D137" s="119" t="s">
        <v>98</v>
      </c>
      <c r="E137" s="120" t="s">
        <v>206</v>
      </c>
      <c r="F137" s="215" t="s">
        <v>207</v>
      </c>
      <c r="G137" s="215"/>
      <c r="H137" s="215"/>
      <c r="I137" s="215"/>
      <c r="J137" s="121" t="s">
        <v>101</v>
      </c>
      <c r="K137" s="160">
        <v>800</v>
      </c>
      <c r="L137" s="216"/>
      <c r="M137" s="216"/>
      <c r="N137" s="216">
        <f t="shared" si="10"/>
        <v>0</v>
      </c>
      <c r="O137" s="216"/>
      <c r="P137" s="216"/>
      <c r="Q137" s="216"/>
      <c r="R137" s="122"/>
      <c r="T137" s="123" t="s">
        <v>4</v>
      </c>
      <c r="U137" s="39" t="s">
        <v>38</v>
      </c>
      <c r="V137" s="124">
        <v>4.8000000000000001E-2</v>
      </c>
      <c r="W137" s="124">
        <f t="shared" si="11"/>
        <v>38.4</v>
      </c>
      <c r="X137" s="124">
        <v>0</v>
      </c>
      <c r="Y137" s="124">
        <f t="shared" si="12"/>
        <v>0</v>
      </c>
      <c r="Z137" s="124">
        <v>0</v>
      </c>
      <c r="AA137" s="125">
        <f t="shared" si="13"/>
        <v>0</v>
      </c>
      <c r="AR137" s="18" t="s">
        <v>130</v>
      </c>
      <c r="AT137" s="18" t="s">
        <v>98</v>
      </c>
      <c r="AU137" s="18" t="s">
        <v>99</v>
      </c>
      <c r="AY137" s="18" t="s">
        <v>97</v>
      </c>
      <c r="BE137" s="126">
        <f t="shared" si="14"/>
        <v>0</v>
      </c>
      <c r="BF137" s="126">
        <f t="shared" si="15"/>
        <v>0</v>
      </c>
      <c r="BG137" s="126">
        <f t="shared" si="16"/>
        <v>0</v>
      </c>
      <c r="BH137" s="126">
        <f t="shared" si="17"/>
        <v>0</v>
      </c>
      <c r="BI137" s="126">
        <f t="shared" si="18"/>
        <v>0</v>
      </c>
      <c r="BJ137" s="18" t="s">
        <v>99</v>
      </c>
      <c r="BK137" s="126">
        <f t="shared" si="19"/>
        <v>0</v>
      </c>
      <c r="BL137" s="18" t="s">
        <v>130</v>
      </c>
      <c r="BM137" s="18" t="s">
        <v>208</v>
      </c>
    </row>
    <row r="138" spans="2:65" s="1" customFormat="1" ht="16.5" customHeight="1" x14ac:dyDescent="0.3">
      <c r="B138" s="118"/>
      <c r="C138" s="143" t="s">
        <v>209</v>
      </c>
      <c r="D138" s="143" t="s">
        <v>106</v>
      </c>
      <c r="E138" s="144" t="s">
        <v>210</v>
      </c>
      <c r="F138" s="247" t="s">
        <v>211</v>
      </c>
      <c r="G138" s="247"/>
      <c r="H138" s="247"/>
      <c r="I138" s="247"/>
      <c r="J138" s="145" t="s">
        <v>101</v>
      </c>
      <c r="K138" s="163">
        <v>890</v>
      </c>
      <c r="L138" s="248"/>
      <c r="M138" s="248"/>
      <c r="N138" s="248">
        <f t="shared" si="10"/>
        <v>0</v>
      </c>
      <c r="O138" s="216"/>
      <c r="P138" s="216"/>
      <c r="Q138" s="216"/>
      <c r="R138" s="122"/>
      <c r="T138" s="123" t="s">
        <v>4</v>
      </c>
      <c r="U138" s="39" t="s">
        <v>38</v>
      </c>
      <c r="V138" s="124">
        <v>0</v>
      </c>
      <c r="W138" s="124">
        <f t="shared" si="11"/>
        <v>0</v>
      </c>
      <c r="X138" s="124">
        <v>1.3999999999999999E-4</v>
      </c>
      <c r="Y138" s="124">
        <f t="shared" si="12"/>
        <v>0.12459999999999999</v>
      </c>
      <c r="Z138" s="124">
        <v>0</v>
      </c>
      <c r="AA138" s="125">
        <f t="shared" si="13"/>
        <v>0</v>
      </c>
      <c r="AR138" s="18" t="s">
        <v>137</v>
      </c>
      <c r="AT138" s="18" t="s">
        <v>106</v>
      </c>
      <c r="AU138" s="18" t="s">
        <v>99</v>
      </c>
      <c r="AY138" s="18" t="s">
        <v>97</v>
      </c>
      <c r="BE138" s="126">
        <f t="shared" si="14"/>
        <v>0</v>
      </c>
      <c r="BF138" s="126">
        <f t="shared" si="15"/>
        <v>0</v>
      </c>
      <c r="BG138" s="126">
        <f t="shared" si="16"/>
        <v>0</v>
      </c>
      <c r="BH138" s="126">
        <f t="shared" si="17"/>
        <v>0</v>
      </c>
      <c r="BI138" s="126">
        <f t="shared" si="18"/>
        <v>0</v>
      </c>
      <c r="BJ138" s="18" t="s">
        <v>99</v>
      </c>
      <c r="BK138" s="126">
        <f t="shared" si="19"/>
        <v>0</v>
      </c>
      <c r="BL138" s="18" t="s">
        <v>137</v>
      </c>
      <c r="BM138" s="18" t="s">
        <v>212</v>
      </c>
    </row>
    <row r="139" spans="2:65" s="1" customFormat="1" ht="25.5" customHeight="1" x14ac:dyDescent="0.3">
      <c r="B139" s="118"/>
      <c r="C139" s="119" t="s">
        <v>213</v>
      </c>
      <c r="D139" s="119" t="s">
        <v>98</v>
      </c>
      <c r="E139" s="120" t="s">
        <v>214</v>
      </c>
      <c r="F139" s="215" t="s">
        <v>215</v>
      </c>
      <c r="G139" s="215"/>
      <c r="H139" s="215"/>
      <c r="I139" s="215"/>
      <c r="J139" s="121" t="s">
        <v>101</v>
      </c>
      <c r="K139" s="160">
        <v>90</v>
      </c>
      <c r="L139" s="216"/>
      <c r="M139" s="216"/>
      <c r="N139" s="216">
        <f t="shared" si="10"/>
        <v>0</v>
      </c>
      <c r="O139" s="216"/>
      <c r="P139" s="216"/>
      <c r="Q139" s="216"/>
      <c r="R139" s="122"/>
      <c r="T139" s="123" t="s">
        <v>4</v>
      </c>
      <c r="U139" s="39" t="s">
        <v>38</v>
      </c>
      <c r="V139" s="124">
        <v>1.4999999999999999E-2</v>
      </c>
      <c r="W139" s="124">
        <f t="shared" si="11"/>
        <v>1.3499999999999999</v>
      </c>
      <c r="X139" s="124">
        <v>0</v>
      </c>
      <c r="Y139" s="124">
        <f t="shared" si="12"/>
        <v>0</v>
      </c>
      <c r="Z139" s="124">
        <v>0</v>
      </c>
      <c r="AA139" s="125">
        <f t="shared" si="13"/>
        <v>0</v>
      </c>
      <c r="AR139" s="18" t="s">
        <v>130</v>
      </c>
      <c r="AT139" s="18" t="s">
        <v>98</v>
      </c>
      <c r="AU139" s="18" t="s">
        <v>99</v>
      </c>
      <c r="AY139" s="18" t="s">
        <v>97</v>
      </c>
      <c r="BE139" s="126">
        <f t="shared" si="14"/>
        <v>0</v>
      </c>
      <c r="BF139" s="126">
        <f t="shared" si="15"/>
        <v>0</v>
      </c>
      <c r="BG139" s="126">
        <f t="shared" si="16"/>
        <v>0</v>
      </c>
      <c r="BH139" s="126">
        <f t="shared" si="17"/>
        <v>0</v>
      </c>
      <c r="BI139" s="126">
        <f t="shared" si="18"/>
        <v>0</v>
      </c>
      <c r="BJ139" s="18" t="s">
        <v>99</v>
      </c>
      <c r="BK139" s="126">
        <f t="shared" si="19"/>
        <v>0</v>
      </c>
      <c r="BL139" s="18" t="s">
        <v>130</v>
      </c>
      <c r="BM139" s="18" t="s">
        <v>216</v>
      </c>
    </row>
    <row r="140" spans="2:65" s="11" customFormat="1" ht="16.5" customHeight="1" x14ac:dyDescent="0.3">
      <c r="B140" s="133"/>
      <c r="C140" s="161"/>
      <c r="D140" s="161"/>
      <c r="E140" s="134" t="s">
        <v>4</v>
      </c>
      <c r="F140" s="225" t="s">
        <v>217</v>
      </c>
      <c r="G140" s="226"/>
      <c r="H140" s="226"/>
      <c r="I140" s="226"/>
      <c r="J140" s="161"/>
      <c r="K140" s="135">
        <v>90</v>
      </c>
      <c r="L140" s="161"/>
      <c r="M140" s="161"/>
      <c r="N140" s="161"/>
      <c r="O140" s="161"/>
      <c r="P140" s="161"/>
      <c r="Q140" s="161"/>
      <c r="R140" s="136"/>
      <c r="T140" s="137"/>
      <c r="U140" s="161"/>
      <c r="V140" s="161"/>
      <c r="W140" s="161"/>
      <c r="X140" s="161"/>
      <c r="Y140" s="161"/>
      <c r="Z140" s="161"/>
      <c r="AA140" s="138"/>
      <c r="AT140" s="139" t="s">
        <v>100</v>
      </c>
      <c r="AU140" s="139" t="s">
        <v>99</v>
      </c>
      <c r="AV140" s="11" t="s">
        <v>99</v>
      </c>
      <c r="AW140" s="11" t="s">
        <v>28</v>
      </c>
      <c r="AX140" s="11" t="s">
        <v>63</v>
      </c>
      <c r="AY140" s="139" t="s">
        <v>97</v>
      </c>
    </row>
    <row r="141" spans="2:65" s="1" customFormat="1" ht="25.5" customHeight="1" x14ac:dyDescent="0.3">
      <c r="B141" s="118"/>
      <c r="C141" s="119" t="s">
        <v>218</v>
      </c>
      <c r="D141" s="119" t="s">
        <v>98</v>
      </c>
      <c r="E141" s="120" t="s">
        <v>219</v>
      </c>
      <c r="F141" s="215" t="s">
        <v>220</v>
      </c>
      <c r="G141" s="215"/>
      <c r="H141" s="215"/>
      <c r="I141" s="215"/>
      <c r="J141" s="121" t="s">
        <v>115</v>
      </c>
      <c r="K141" s="160">
        <v>16</v>
      </c>
      <c r="L141" s="216"/>
      <c r="M141" s="216"/>
      <c r="N141" s="216">
        <f t="shared" ref="N141:N148" si="20">ROUND(L141*K141,2)</f>
        <v>0</v>
      </c>
      <c r="O141" s="216"/>
      <c r="P141" s="216"/>
      <c r="Q141" s="216"/>
      <c r="R141" s="122"/>
      <c r="T141" s="123" t="s">
        <v>4</v>
      </c>
      <c r="U141" s="39" t="s">
        <v>38</v>
      </c>
      <c r="V141" s="124">
        <v>0.25</v>
      </c>
      <c r="W141" s="124">
        <f t="shared" ref="W141:W148" si="21">V141*K141</f>
        <v>4</v>
      </c>
      <c r="X141" s="124">
        <v>0</v>
      </c>
      <c r="Y141" s="124">
        <f t="shared" ref="Y141:Y148" si="22">X141*K141</f>
        <v>0</v>
      </c>
      <c r="Z141" s="124">
        <v>0</v>
      </c>
      <c r="AA141" s="125">
        <f t="shared" ref="AA141:AA148" si="23">Z141*K141</f>
        <v>0</v>
      </c>
      <c r="AR141" s="18" t="s">
        <v>130</v>
      </c>
      <c r="AT141" s="18" t="s">
        <v>98</v>
      </c>
      <c r="AU141" s="18" t="s">
        <v>99</v>
      </c>
      <c r="AY141" s="18" t="s">
        <v>97</v>
      </c>
      <c r="BE141" s="126">
        <f t="shared" ref="BE141:BE148" si="24">IF(U141="základná",N141,0)</f>
        <v>0</v>
      </c>
      <c r="BF141" s="126">
        <f t="shared" ref="BF141:BF148" si="25">IF(U141="znížená",N141,0)</f>
        <v>0</v>
      </c>
      <c r="BG141" s="126">
        <f t="shared" ref="BG141:BG148" si="26">IF(U141="zákl. prenesená",N141,0)</f>
        <v>0</v>
      </c>
      <c r="BH141" s="126">
        <f t="shared" ref="BH141:BH148" si="27">IF(U141="zníž. prenesená",N141,0)</f>
        <v>0</v>
      </c>
      <c r="BI141" s="126">
        <f t="shared" ref="BI141:BI148" si="28">IF(U141="nulová",N141,0)</f>
        <v>0</v>
      </c>
      <c r="BJ141" s="18" t="s">
        <v>99</v>
      </c>
      <c r="BK141" s="126">
        <f t="shared" ref="BK141:BK148" si="29">ROUND(L141*K141,2)</f>
        <v>0</v>
      </c>
      <c r="BL141" s="18" t="s">
        <v>130</v>
      </c>
      <c r="BM141" s="18" t="s">
        <v>221</v>
      </c>
    </row>
    <row r="142" spans="2:65" s="1" customFormat="1" ht="25.5" customHeight="1" x14ac:dyDescent="0.3">
      <c r="B142" s="118"/>
      <c r="C142" s="119" t="s">
        <v>222</v>
      </c>
      <c r="D142" s="119" t="s">
        <v>98</v>
      </c>
      <c r="E142" s="120" t="s">
        <v>223</v>
      </c>
      <c r="F142" s="215" t="s">
        <v>224</v>
      </c>
      <c r="G142" s="215"/>
      <c r="H142" s="215"/>
      <c r="I142" s="215"/>
      <c r="J142" s="121" t="s">
        <v>115</v>
      </c>
      <c r="K142" s="160">
        <v>39</v>
      </c>
      <c r="L142" s="216"/>
      <c r="M142" s="216"/>
      <c r="N142" s="216">
        <f t="shared" si="20"/>
        <v>0</v>
      </c>
      <c r="O142" s="216"/>
      <c r="P142" s="216"/>
      <c r="Q142" s="216"/>
      <c r="R142" s="122"/>
      <c r="T142" s="123" t="s">
        <v>4</v>
      </c>
      <c r="U142" s="39" t="s">
        <v>38</v>
      </c>
      <c r="V142" s="124">
        <v>0.65400000000000003</v>
      </c>
      <c r="W142" s="124">
        <f t="shared" si="21"/>
        <v>25.506</v>
      </c>
      <c r="X142" s="124">
        <v>0</v>
      </c>
      <c r="Y142" s="124">
        <f t="shared" si="22"/>
        <v>0</v>
      </c>
      <c r="Z142" s="124">
        <v>0</v>
      </c>
      <c r="AA142" s="125">
        <f t="shared" si="23"/>
        <v>0</v>
      </c>
      <c r="AR142" s="18" t="s">
        <v>130</v>
      </c>
      <c r="AT142" s="18" t="s">
        <v>98</v>
      </c>
      <c r="AU142" s="18" t="s">
        <v>99</v>
      </c>
      <c r="AY142" s="18" t="s">
        <v>97</v>
      </c>
      <c r="BE142" s="126">
        <f t="shared" si="24"/>
        <v>0</v>
      </c>
      <c r="BF142" s="126">
        <f t="shared" si="25"/>
        <v>0</v>
      </c>
      <c r="BG142" s="126">
        <f t="shared" si="26"/>
        <v>0</v>
      </c>
      <c r="BH142" s="126">
        <f t="shared" si="27"/>
        <v>0</v>
      </c>
      <c r="BI142" s="126">
        <f t="shared" si="28"/>
        <v>0</v>
      </c>
      <c r="BJ142" s="18" t="s">
        <v>99</v>
      </c>
      <c r="BK142" s="126">
        <f t="shared" si="29"/>
        <v>0</v>
      </c>
      <c r="BL142" s="18" t="s">
        <v>130</v>
      </c>
      <c r="BM142" s="18" t="s">
        <v>225</v>
      </c>
    </row>
    <row r="143" spans="2:65" s="1" customFormat="1" ht="16.5" customHeight="1" x14ac:dyDescent="0.3">
      <c r="B143" s="118"/>
      <c r="C143" s="119" t="s">
        <v>226</v>
      </c>
      <c r="D143" s="119" t="s">
        <v>98</v>
      </c>
      <c r="E143" s="120" t="s">
        <v>227</v>
      </c>
      <c r="F143" s="215" t="s">
        <v>228</v>
      </c>
      <c r="G143" s="215"/>
      <c r="H143" s="215"/>
      <c r="I143" s="215"/>
      <c r="J143" s="121" t="s">
        <v>229</v>
      </c>
      <c r="K143" s="160">
        <v>46.41</v>
      </c>
      <c r="L143" s="216"/>
      <c r="M143" s="216"/>
      <c r="N143" s="216">
        <f t="shared" si="20"/>
        <v>0</v>
      </c>
      <c r="O143" s="216"/>
      <c r="P143" s="216"/>
      <c r="Q143" s="216"/>
      <c r="R143" s="122"/>
      <c r="T143" s="123" t="s">
        <v>4</v>
      </c>
      <c r="U143" s="39" t="s">
        <v>38</v>
      </c>
      <c r="V143" s="124">
        <v>0</v>
      </c>
      <c r="W143" s="124">
        <f t="shared" si="21"/>
        <v>0</v>
      </c>
      <c r="X143" s="124">
        <v>0</v>
      </c>
      <c r="Y143" s="124">
        <f t="shared" si="22"/>
        <v>0</v>
      </c>
      <c r="Z143" s="124">
        <v>0</v>
      </c>
      <c r="AA143" s="125">
        <f t="shared" si="23"/>
        <v>0</v>
      </c>
      <c r="AR143" s="18" t="s">
        <v>130</v>
      </c>
      <c r="AT143" s="18" t="s">
        <v>98</v>
      </c>
      <c r="AU143" s="18" t="s">
        <v>99</v>
      </c>
      <c r="AY143" s="18" t="s">
        <v>97</v>
      </c>
      <c r="BE143" s="126">
        <f t="shared" si="24"/>
        <v>0</v>
      </c>
      <c r="BF143" s="126">
        <f t="shared" si="25"/>
        <v>0</v>
      </c>
      <c r="BG143" s="126">
        <f t="shared" si="26"/>
        <v>0</v>
      </c>
      <c r="BH143" s="126">
        <f t="shared" si="27"/>
        <v>0</v>
      </c>
      <c r="BI143" s="126">
        <f t="shared" si="28"/>
        <v>0</v>
      </c>
      <c r="BJ143" s="18" t="s">
        <v>99</v>
      </c>
      <c r="BK143" s="126">
        <f t="shared" si="29"/>
        <v>0</v>
      </c>
      <c r="BL143" s="18" t="s">
        <v>130</v>
      </c>
      <c r="BM143" s="18" t="s">
        <v>230</v>
      </c>
    </row>
    <row r="144" spans="2:65" s="1" customFormat="1" ht="16.5" customHeight="1" x14ac:dyDescent="0.3">
      <c r="B144" s="118"/>
      <c r="C144" s="119" t="s">
        <v>231</v>
      </c>
      <c r="D144" s="119" t="s">
        <v>98</v>
      </c>
      <c r="E144" s="120" t="s">
        <v>232</v>
      </c>
      <c r="F144" s="215" t="s">
        <v>233</v>
      </c>
      <c r="G144" s="215"/>
      <c r="H144" s="215"/>
      <c r="I144" s="215"/>
      <c r="J144" s="121" t="s">
        <v>229</v>
      </c>
      <c r="K144" s="160">
        <v>46.41</v>
      </c>
      <c r="L144" s="216"/>
      <c r="M144" s="216"/>
      <c r="N144" s="216">
        <f t="shared" si="20"/>
        <v>0</v>
      </c>
      <c r="O144" s="216"/>
      <c r="P144" s="216"/>
      <c r="Q144" s="216"/>
      <c r="R144" s="122"/>
      <c r="T144" s="123" t="s">
        <v>4</v>
      </c>
      <c r="U144" s="39" t="s">
        <v>38</v>
      </c>
      <c r="V144" s="124">
        <v>0</v>
      </c>
      <c r="W144" s="124">
        <f t="shared" si="21"/>
        <v>0</v>
      </c>
      <c r="X144" s="124">
        <v>0</v>
      </c>
      <c r="Y144" s="124">
        <f t="shared" si="22"/>
        <v>0</v>
      </c>
      <c r="Z144" s="124">
        <v>0</v>
      </c>
      <c r="AA144" s="125">
        <f t="shared" si="23"/>
        <v>0</v>
      </c>
      <c r="AR144" s="18" t="s">
        <v>130</v>
      </c>
      <c r="AT144" s="18" t="s">
        <v>98</v>
      </c>
      <c r="AU144" s="18" t="s">
        <v>99</v>
      </c>
      <c r="AY144" s="18" t="s">
        <v>97</v>
      </c>
      <c r="BE144" s="126">
        <f t="shared" si="24"/>
        <v>0</v>
      </c>
      <c r="BF144" s="126">
        <f t="shared" si="25"/>
        <v>0</v>
      </c>
      <c r="BG144" s="126">
        <f t="shared" si="26"/>
        <v>0</v>
      </c>
      <c r="BH144" s="126">
        <f t="shared" si="27"/>
        <v>0</v>
      </c>
      <c r="BI144" s="126">
        <f t="shared" si="28"/>
        <v>0</v>
      </c>
      <c r="BJ144" s="18" t="s">
        <v>99</v>
      </c>
      <c r="BK144" s="126">
        <f t="shared" si="29"/>
        <v>0</v>
      </c>
      <c r="BL144" s="18" t="s">
        <v>130</v>
      </c>
      <c r="BM144" s="18" t="s">
        <v>234</v>
      </c>
    </row>
    <row r="145" spans="2:65" s="1" customFormat="1" ht="16.5" customHeight="1" x14ac:dyDescent="0.3">
      <c r="B145" s="118"/>
      <c r="C145" s="119" t="s">
        <v>235</v>
      </c>
      <c r="D145" s="119" t="s">
        <v>98</v>
      </c>
      <c r="E145" s="120" t="s">
        <v>236</v>
      </c>
      <c r="F145" s="215" t="s">
        <v>237</v>
      </c>
      <c r="G145" s="215"/>
      <c r="H145" s="215"/>
      <c r="I145" s="215"/>
      <c r="J145" s="121" t="s">
        <v>229</v>
      </c>
      <c r="K145" s="160">
        <v>46.41</v>
      </c>
      <c r="L145" s="216"/>
      <c r="M145" s="216"/>
      <c r="N145" s="216">
        <f t="shared" si="20"/>
        <v>0</v>
      </c>
      <c r="O145" s="216"/>
      <c r="P145" s="216"/>
      <c r="Q145" s="216"/>
      <c r="R145" s="122"/>
      <c r="T145" s="123" t="s">
        <v>4</v>
      </c>
      <c r="U145" s="39" t="s">
        <v>38</v>
      </c>
      <c r="V145" s="124">
        <v>0</v>
      </c>
      <c r="W145" s="124">
        <f t="shared" si="21"/>
        <v>0</v>
      </c>
      <c r="X145" s="124">
        <v>0</v>
      </c>
      <c r="Y145" s="124">
        <f t="shared" si="22"/>
        <v>0</v>
      </c>
      <c r="Z145" s="124">
        <v>0</v>
      </c>
      <c r="AA145" s="125">
        <f t="shared" si="23"/>
        <v>0</v>
      </c>
      <c r="AR145" s="18" t="s">
        <v>130</v>
      </c>
      <c r="AT145" s="18" t="s">
        <v>98</v>
      </c>
      <c r="AU145" s="18" t="s">
        <v>99</v>
      </c>
      <c r="AY145" s="18" t="s">
        <v>97</v>
      </c>
      <c r="BE145" s="126">
        <f t="shared" si="24"/>
        <v>0</v>
      </c>
      <c r="BF145" s="126">
        <f t="shared" si="25"/>
        <v>0</v>
      </c>
      <c r="BG145" s="126">
        <f t="shared" si="26"/>
        <v>0</v>
      </c>
      <c r="BH145" s="126">
        <f t="shared" si="27"/>
        <v>0</v>
      </c>
      <c r="BI145" s="126">
        <f t="shared" si="28"/>
        <v>0</v>
      </c>
      <c r="BJ145" s="18" t="s">
        <v>99</v>
      </c>
      <c r="BK145" s="126">
        <f t="shared" si="29"/>
        <v>0</v>
      </c>
      <c r="BL145" s="18" t="s">
        <v>130</v>
      </c>
      <c r="BM145" s="18" t="s">
        <v>238</v>
      </c>
    </row>
    <row r="146" spans="2:65" s="1" customFormat="1" ht="16.5" customHeight="1" x14ac:dyDescent="0.3">
      <c r="B146" s="118"/>
      <c r="C146" s="119" t="s">
        <v>239</v>
      </c>
      <c r="D146" s="119" t="s">
        <v>98</v>
      </c>
      <c r="E146" s="120" t="s">
        <v>240</v>
      </c>
      <c r="F146" s="215" t="s">
        <v>241</v>
      </c>
      <c r="G146" s="215"/>
      <c r="H146" s="215"/>
      <c r="I146" s="215"/>
      <c r="J146" s="121" t="s">
        <v>229</v>
      </c>
      <c r="K146" s="160">
        <v>46.43</v>
      </c>
      <c r="L146" s="216"/>
      <c r="M146" s="216"/>
      <c r="N146" s="216">
        <f t="shared" si="20"/>
        <v>0</v>
      </c>
      <c r="O146" s="216"/>
      <c r="P146" s="216"/>
      <c r="Q146" s="216"/>
      <c r="R146" s="122"/>
      <c r="T146" s="123" t="s">
        <v>4</v>
      </c>
      <c r="U146" s="39" t="s">
        <v>38</v>
      </c>
      <c r="V146" s="124">
        <v>0</v>
      </c>
      <c r="W146" s="124">
        <f t="shared" si="21"/>
        <v>0</v>
      </c>
      <c r="X146" s="124">
        <v>0</v>
      </c>
      <c r="Y146" s="124">
        <f t="shared" si="22"/>
        <v>0</v>
      </c>
      <c r="Z146" s="124">
        <v>0</v>
      </c>
      <c r="AA146" s="125">
        <f t="shared" si="23"/>
        <v>0</v>
      </c>
      <c r="AR146" s="18" t="s">
        <v>137</v>
      </c>
      <c r="AT146" s="18" t="s">
        <v>98</v>
      </c>
      <c r="AU146" s="18" t="s">
        <v>99</v>
      </c>
      <c r="AY146" s="18" t="s">
        <v>97</v>
      </c>
      <c r="BE146" s="126">
        <f t="shared" si="24"/>
        <v>0</v>
      </c>
      <c r="BF146" s="126">
        <f t="shared" si="25"/>
        <v>0</v>
      </c>
      <c r="BG146" s="126">
        <f t="shared" si="26"/>
        <v>0</v>
      </c>
      <c r="BH146" s="126">
        <f t="shared" si="27"/>
        <v>0</v>
      </c>
      <c r="BI146" s="126">
        <f t="shared" si="28"/>
        <v>0</v>
      </c>
      <c r="BJ146" s="18" t="s">
        <v>99</v>
      </c>
      <c r="BK146" s="126">
        <f t="shared" si="29"/>
        <v>0</v>
      </c>
      <c r="BL146" s="18" t="s">
        <v>137</v>
      </c>
      <c r="BM146" s="18" t="s">
        <v>242</v>
      </c>
    </row>
    <row r="147" spans="2:65" s="1" customFormat="1" ht="16.5" customHeight="1" x14ac:dyDescent="0.3">
      <c r="B147" s="118"/>
      <c r="C147" s="119" t="s">
        <v>243</v>
      </c>
      <c r="D147" s="119" t="s">
        <v>98</v>
      </c>
      <c r="E147" s="120" t="s">
        <v>244</v>
      </c>
      <c r="F147" s="215" t="s">
        <v>245</v>
      </c>
      <c r="G147" s="215"/>
      <c r="H147" s="215"/>
      <c r="I147" s="215"/>
      <c r="J147" s="121" t="s">
        <v>229</v>
      </c>
      <c r="K147" s="160">
        <v>46.41</v>
      </c>
      <c r="L147" s="216"/>
      <c r="M147" s="216"/>
      <c r="N147" s="216">
        <f t="shared" si="20"/>
        <v>0</v>
      </c>
      <c r="O147" s="216"/>
      <c r="P147" s="216"/>
      <c r="Q147" s="216"/>
      <c r="R147" s="122"/>
      <c r="T147" s="123" t="s">
        <v>4</v>
      </c>
      <c r="U147" s="39" t="s">
        <v>38</v>
      </c>
      <c r="V147" s="124">
        <v>0</v>
      </c>
      <c r="W147" s="124">
        <f t="shared" si="21"/>
        <v>0</v>
      </c>
      <c r="X147" s="124">
        <v>0</v>
      </c>
      <c r="Y147" s="124">
        <f t="shared" si="22"/>
        <v>0</v>
      </c>
      <c r="Z147" s="124">
        <v>0</v>
      </c>
      <c r="AA147" s="125">
        <f t="shared" si="23"/>
        <v>0</v>
      </c>
      <c r="AR147" s="18" t="s">
        <v>130</v>
      </c>
      <c r="AT147" s="18" t="s">
        <v>98</v>
      </c>
      <c r="AU147" s="18" t="s">
        <v>99</v>
      </c>
      <c r="AY147" s="18" t="s">
        <v>97</v>
      </c>
      <c r="BE147" s="126">
        <f t="shared" si="24"/>
        <v>0</v>
      </c>
      <c r="BF147" s="126">
        <f t="shared" si="25"/>
        <v>0</v>
      </c>
      <c r="BG147" s="126">
        <f t="shared" si="26"/>
        <v>0</v>
      </c>
      <c r="BH147" s="126">
        <f t="shared" si="27"/>
        <v>0</v>
      </c>
      <c r="BI147" s="126">
        <f t="shared" si="28"/>
        <v>0</v>
      </c>
      <c r="BJ147" s="18" t="s">
        <v>99</v>
      </c>
      <c r="BK147" s="126">
        <f t="shared" si="29"/>
        <v>0</v>
      </c>
      <c r="BL147" s="18" t="s">
        <v>130</v>
      </c>
      <c r="BM147" s="18" t="s">
        <v>246</v>
      </c>
    </row>
    <row r="148" spans="2:65" s="1" customFormat="1" ht="16.5" customHeight="1" x14ac:dyDescent="0.3">
      <c r="B148" s="118"/>
      <c r="C148" s="119" t="s">
        <v>247</v>
      </c>
      <c r="D148" s="119" t="s">
        <v>98</v>
      </c>
      <c r="E148" s="120" t="s">
        <v>248</v>
      </c>
      <c r="F148" s="215" t="s">
        <v>249</v>
      </c>
      <c r="G148" s="215"/>
      <c r="H148" s="215"/>
      <c r="I148" s="215"/>
      <c r="J148" s="121" t="s">
        <v>115</v>
      </c>
      <c r="K148" s="160">
        <v>1</v>
      </c>
      <c r="L148" s="216"/>
      <c r="M148" s="216"/>
      <c r="N148" s="216">
        <f t="shared" si="20"/>
        <v>0</v>
      </c>
      <c r="O148" s="216"/>
      <c r="P148" s="216"/>
      <c r="Q148" s="216"/>
      <c r="R148" s="122"/>
      <c r="T148" s="123" t="s">
        <v>4</v>
      </c>
      <c r="U148" s="140" t="s">
        <v>38</v>
      </c>
      <c r="V148" s="141">
        <v>0</v>
      </c>
      <c r="W148" s="141">
        <f t="shared" si="21"/>
        <v>0</v>
      </c>
      <c r="X148" s="141">
        <v>0</v>
      </c>
      <c r="Y148" s="141">
        <f t="shared" si="22"/>
        <v>0</v>
      </c>
      <c r="Z148" s="141">
        <v>0</v>
      </c>
      <c r="AA148" s="142">
        <f t="shared" si="23"/>
        <v>0</v>
      </c>
      <c r="AR148" s="18" t="s">
        <v>130</v>
      </c>
      <c r="AT148" s="18" t="s">
        <v>98</v>
      </c>
      <c r="AU148" s="18" t="s">
        <v>99</v>
      </c>
      <c r="AY148" s="18" t="s">
        <v>97</v>
      </c>
      <c r="BE148" s="126">
        <f t="shared" si="24"/>
        <v>0</v>
      </c>
      <c r="BF148" s="126">
        <f t="shared" si="25"/>
        <v>0</v>
      </c>
      <c r="BG148" s="126">
        <f t="shared" si="26"/>
        <v>0</v>
      </c>
      <c r="BH148" s="126">
        <f t="shared" si="27"/>
        <v>0</v>
      </c>
      <c r="BI148" s="126">
        <f t="shared" si="28"/>
        <v>0</v>
      </c>
      <c r="BJ148" s="18" t="s">
        <v>99</v>
      </c>
      <c r="BK148" s="126">
        <f t="shared" si="29"/>
        <v>0</v>
      </c>
      <c r="BL148" s="18" t="s">
        <v>130</v>
      </c>
      <c r="BM148" s="18" t="s">
        <v>250</v>
      </c>
    </row>
    <row r="149" spans="2:65" s="1" customFormat="1" ht="6.9" customHeight="1" x14ac:dyDescent="0.3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6"/>
    </row>
  </sheetData>
  <mergeCells count="148"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8:I128"/>
    <mergeCell ref="F129:I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19:I119"/>
    <mergeCell ref="F120:I120"/>
    <mergeCell ref="L120:M120"/>
    <mergeCell ref="N120:Q120"/>
    <mergeCell ref="F121:I121"/>
    <mergeCell ref="L121:M121"/>
    <mergeCell ref="N121:Q121"/>
    <mergeCell ref="F115:I115"/>
    <mergeCell ref="F116:I116"/>
    <mergeCell ref="F117:I117"/>
    <mergeCell ref="L117:M117"/>
    <mergeCell ref="N117:Q117"/>
    <mergeCell ref="F118:I118"/>
    <mergeCell ref="L118:M118"/>
    <mergeCell ref="N118:Q118"/>
    <mergeCell ref="N112:Q112"/>
    <mergeCell ref="N113:Q113"/>
    <mergeCell ref="F114:I114"/>
    <mergeCell ref="L114:M114"/>
    <mergeCell ref="N114:Q114"/>
    <mergeCell ref="N111:Q111"/>
    <mergeCell ref="F103:P103"/>
    <mergeCell ref="M105:P105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F102:P102"/>
    <mergeCell ref="N88:Q88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8DBCEA730ED24CBB7D4E51E6E29E74" ma:contentTypeVersion="5" ma:contentTypeDescription="Create a new document." ma:contentTypeScope="" ma:versionID="554bbed86f0f6fd0679b9f5f6aafc7ac">
  <xsd:schema xmlns:xsd="http://www.w3.org/2001/XMLSchema" xmlns:xs="http://www.w3.org/2001/XMLSchema" xmlns:p="http://schemas.microsoft.com/office/2006/metadata/properties" xmlns:ns2="342ce42f-7179-48f1-b73e-64a748ac2fb3" targetNamespace="http://schemas.microsoft.com/office/2006/metadata/properties" ma:root="true" ma:fieldsID="687daaa2fe8cce96051f8bce5bca502c" ns2:_="">
    <xsd:import namespace="342ce42f-7179-48f1-b73e-64a748ac2f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ce42f-7179-48f1-b73e-64a748ac2f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3A3F63-3406-42A4-8370-97A0BC75F015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342ce42f-7179-48f1-b73e-64a748ac2fb3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F804754-C663-4403-B22E-57D7792B2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5ECE8-E3E0-4BB9-ABEC-FA6B9AC3A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ce42f-7179-48f1-b73e-64a748ac2f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Rekapitulácia stavby</vt:lpstr>
      <vt:lpstr>Vykurovanie</vt:lpstr>
      <vt:lpstr>Fotovoltaika</vt:lpstr>
      <vt:lpstr>Elektromontáže</vt:lpstr>
      <vt:lpstr>Elektromontáže!Print_Area</vt:lpstr>
      <vt:lpstr>Fotovoltaika!Print_Area</vt:lpstr>
      <vt:lpstr>'Rekapitulácia stavby'!Print_Area</vt:lpstr>
      <vt:lpstr>Vykurovanie!Print_Area</vt:lpstr>
      <vt:lpstr>Elektromontáže!Print_Titles</vt:lpstr>
      <vt:lpstr>Fotovoltaika!Print_Titles</vt:lpstr>
      <vt:lpstr>'Rekapitulácia stavby'!Print_Titles</vt:lpstr>
      <vt:lpstr>Vykurovanie!Print_Titles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Bederková</dc:creator>
  <cp:lastModifiedBy>Alexandra Demetrovičová</cp:lastModifiedBy>
  <cp:lastPrinted>2018-11-07T10:12:03Z</cp:lastPrinted>
  <dcterms:created xsi:type="dcterms:W3CDTF">2018-03-14T09:17:44Z</dcterms:created>
  <dcterms:modified xsi:type="dcterms:W3CDTF">2019-02-13T14:14:21Z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0x010100138DBCEA730ED24CBB7D4E51E6E29E74</vt:lpwstr>
  </property>
</Properties>
</file>